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C481A0C7-5A3B-4994-94DF-0A584418FBC8}" xr6:coauthVersionLast="47" xr6:coauthVersionMax="47" xr10:uidLastSave="{00000000-0000-0000-0000-000000000000}"/>
  <bookViews>
    <workbookView xWindow="-120" yWindow="-120" windowWidth="20730" windowHeight="11760" activeTab="5" xr2:uid="{00000000-000D-0000-FFFF-FFFF00000000}"/>
  </bookViews>
  <sheets>
    <sheet name="PPE" sheetId="1" r:id="rId1"/>
    <sheet name="table-PPE" sheetId="9" r:id="rId2"/>
    <sheet name="Plant &amp; Machinery" sheetId="6" state="hidden" r:id="rId3"/>
    <sheet name="Computer Equipment" sheetId="7" state="hidden" r:id="rId4"/>
    <sheet name="Motor " sheetId="4" state="hidden" r:id="rId5"/>
    <sheet name="COGS" sheetId="11" r:id="rId6"/>
    <sheet name="table-COGS" sheetId="12" r:id="rId7"/>
    <sheet name="Loan" sheetId="13" r:id="rId8"/>
    <sheet name="Receivable" sheetId="14" r:id="rId9"/>
    <sheet name="Payable" sheetId="15" r:id="rId10"/>
    <sheet name="Revenue" sheetId="16" r:id="rId11"/>
  </sheets>
  <externalReferences>
    <externalReference r:id="rId12"/>
    <externalReference r:id="rId13"/>
  </externalReferences>
  <definedNames>
    <definedName name="_xlnm.Print_Area" localSheetId="5">COGS!$A$1:$I$50</definedName>
    <definedName name="_xlnm.Print_Area" localSheetId="3">'Computer Equipment'!$A$1:$J$15</definedName>
    <definedName name="_xlnm.Print_Area" localSheetId="7">Loan!$A$1:$D$49</definedName>
    <definedName name="_xlnm.Print_Area" localSheetId="4">'Motor '!$A$1:$J$11</definedName>
    <definedName name="_xlnm.Print_Area" localSheetId="2">'Plant &amp; Machinery'!$A$1:$J$14</definedName>
    <definedName name="_xlnm.Print_Area" localSheetId="0">PPE!$A$1:$I$49</definedName>
    <definedName name="_xlnm.Print_Area" localSheetId="10">Revenue!$A$1:$D$37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1" l="1"/>
  <c r="B24" i="16"/>
  <c r="B35" i="16" s="1"/>
  <c r="J46" i="13"/>
  <c r="J49" i="13" s="1"/>
  <c r="D37" i="13"/>
  <c r="G37" i="13" s="1"/>
  <c r="G41" i="13" s="1"/>
  <c r="H41" i="13" s="1"/>
  <c r="J31" i="13"/>
  <c r="D42" i="13" l="1"/>
  <c r="E30" i="12" l="1"/>
  <c r="E31" i="12" s="1"/>
  <c r="E14" i="11"/>
  <c r="C19" i="11" s="1"/>
  <c r="C21" i="11" s="1"/>
  <c r="E13" i="1"/>
  <c r="C21" i="1" s="1"/>
  <c r="A2" i="4" l="1"/>
  <c r="A2" i="7"/>
  <c r="A2" i="6"/>
  <c r="A1" i="6"/>
  <c r="E30" i="9" l="1"/>
  <c r="E31" i="9" s="1"/>
</calcChain>
</file>

<file path=xl/sharedStrings.xml><?xml version="1.0" encoding="utf-8"?>
<sst xmlns="http://schemas.openxmlformats.org/spreadsheetml/2006/main" count="447" uniqueCount="250">
  <si>
    <t>Epic Garments Manufacturing Co. Ltd.</t>
  </si>
  <si>
    <t>Total</t>
  </si>
  <si>
    <t xml:space="preserve">Documents obtained &amp; verified: </t>
  </si>
  <si>
    <t>01. Ledger</t>
  </si>
  <si>
    <t>02. Non-Current Asset procurement flow chart</t>
  </si>
  <si>
    <t>03. Journal procedures for recording Non-Current Asset</t>
  </si>
  <si>
    <t>04. Supporting voucher</t>
  </si>
  <si>
    <t>05. Bank statements</t>
  </si>
  <si>
    <t xml:space="preserve">06. Schedule of Non-Current Asset with calculation of  depreciation </t>
  </si>
  <si>
    <t>Works done :</t>
  </si>
  <si>
    <t>2. Vouched additions  on sampling basis by following sampling table</t>
  </si>
  <si>
    <t>3. Checked additions through cross-checking of P.O, Commercial Invoice, Delivery Challan, Packing list, BL copy, GRN, Gate pass etc.</t>
  </si>
  <si>
    <t>4. Checked casting &amp; posting</t>
  </si>
  <si>
    <t>5. Checked bank statement to confirm payments</t>
  </si>
  <si>
    <t>6. Checked whether prior permission has been taken from BEPZA in case of Import</t>
  </si>
  <si>
    <t>7. VAT, TDS related issues has been checked and recalculations done to confirm correctness</t>
  </si>
  <si>
    <t>Works done by:</t>
  </si>
  <si>
    <t>Reviewed by:</t>
  </si>
  <si>
    <t>Journal procedures for recording of non-current asset:</t>
  </si>
  <si>
    <t>Advance Against Capital Asset</t>
  </si>
  <si>
    <t>Dr.</t>
  </si>
  <si>
    <t>Bank A/c (012) HSBC</t>
  </si>
  <si>
    <t>Cr.</t>
  </si>
  <si>
    <t>Capital WIP</t>
  </si>
  <si>
    <t>A/c Payables</t>
  </si>
  <si>
    <t>A/c Payables (SD)</t>
  </si>
  <si>
    <t>* Capitalization of non-current asset is based on certification of engineer.</t>
  </si>
  <si>
    <t>Date &amp; Voucher No.</t>
  </si>
  <si>
    <t>Supplier Name</t>
  </si>
  <si>
    <t>Particulars</t>
  </si>
  <si>
    <t>Invoice date &amp; amount</t>
  </si>
  <si>
    <t>GRN Date &amp; No.</t>
  </si>
  <si>
    <t>Amount</t>
  </si>
  <si>
    <t>Payment details</t>
  </si>
  <si>
    <t>Remarks</t>
  </si>
  <si>
    <t>N/A</t>
  </si>
  <si>
    <t>Goods receipts details</t>
  </si>
  <si>
    <t>Ready for use</t>
  </si>
  <si>
    <t>Invoice Date &amp; amount</t>
  </si>
  <si>
    <t>30.04.2013 &amp; PJVG-3202</t>
  </si>
  <si>
    <t>Shama International</t>
  </si>
  <si>
    <t>WO No. : A/12-13/U-1 &amp; 3/897
Date of WO : 27.03.2013
WO Value : Tk. 380,310
Work order for supply of fire item.</t>
  </si>
  <si>
    <t>01.04.2013
&amp; Tk. 395,522</t>
  </si>
  <si>
    <t>Various fire item received as per WO on 01.04.2013, 03.04.2013, 07.04.2013 &amp; 23.042013.</t>
  </si>
  <si>
    <t>24.04.2013
&amp; 31392</t>
  </si>
  <si>
    <t>24.04.2013 (As per GRN approval date)</t>
  </si>
  <si>
    <t>Bank : HSBC
A/C No. : 011
Chq. No : 261691
Date : 13.05.2013</t>
  </si>
  <si>
    <t>USD 3,120.12
Tk. 245,522</t>
  </si>
  <si>
    <t>1. Tax has been deducted at source calculated wrongly
2. GRN copy not found
3. Wrongly recorded in CWIP ledger
4. Bill submitted before issuance of PO
5. Ready for use but not capitalized</t>
  </si>
  <si>
    <t>1. VAT has not been deducted at source from the bill
2. GRN prepared 10 days later from the date of goods received
3. Transferred to Non-current Assets after 8 months without proper justification</t>
  </si>
  <si>
    <t>1. Tax &amp; VAT amount that has been deducted at source calculated wrongly
2. Recorded in CWIP ledger although the asset was ready for use
3. Transferred to Non-current Assets after 8 months without proper justification
4. GRN approved 01 months later from the date of preparation</t>
  </si>
  <si>
    <t xml:space="preserve">Vouching of CWIP - Motor Vehicles : </t>
  </si>
  <si>
    <t>28.06.2015 &amp; Vch. No- 1412001946</t>
  </si>
  <si>
    <t>30.06.2015 &amp; Vch. No- 1412002345</t>
  </si>
  <si>
    <t>M/S New Almodina Engineering</t>
  </si>
  <si>
    <t>PO No. : B/14-15/Wash/1440
Date of P.O : 27.04.15
P.O Value : BDT 780,000
Work order for CNG cylinder carrying pick up van body making purpose.</t>
  </si>
  <si>
    <t>23.06.15 &amp;
BDT 780,000</t>
  </si>
  <si>
    <t>Challan Date &amp; No.</t>
  </si>
  <si>
    <t xml:space="preserve">23.05.15 </t>
  </si>
  <si>
    <t>Truck received as per P.O on 25.05.15</t>
  </si>
  <si>
    <t xml:space="preserve">
Tk. 624,000</t>
  </si>
  <si>
    <t>Ningbo N.F.T.Z. E-P Equipment</t>
  </si>
  <si>
    <t>25.05.15 &amp;
$ 9,500</t>
  </si>
  <si>
    <t>24.06.15 &amp;
2870</t>
  </si>
  <si>
    <t>Electric plate received as per P.O on 24.06.15</t>
  </si>
  <si>
    <t xml:space="preserve">01. PO copy not found
02. Purchase requisition copy not found
</t>
  </si>
  <si>
    <t>WO No. : Not found
Date of WO : Not found
WO Value : Not found
Work order for supplying electric plate.</t>
  </si>
  <si>
    <t>Bank : SCB
A/C No. : 221-03
Chq. No : 
Amount : 9,500
Date : 22-Apr-2015</t>
  </si>
  <si>
    <t>Bank : SCB
A/C No. : 941-05
Chq. No : 
Amount : 624,000
Date : 21-Sep-2015</t>
  </si>
  <si>
    <t>For the year ended 30 June 2016</t>
  </si>
  <si>
    <t>Date:22.06.2016  No:1522001919</t>
  </si>
  <si>
    <t xml:space="preserve">National Fire Fighting </t>
  </si>
  <si>
    <t>Date:14.02.2016  USD:139,581.34</t>
  </si>
  <si>
    <t xml:space="preserve">Fire pump set &amp; hudrant system &amp; others received as per P.O </t>
  </si>
  <si>
    <t>Bank : SCB
A/C No:01670122103
Chq. No : 
Amount : $139,581.34
Date:02.03.2016</t>
  </si>
  <si>
    <t>Amount(USD)</t>
  </si>
  <si>
    <t>ELITEX Pte Ltd.</t>
  </si>
  <si>
    <t>PO No:4500003955
Date of  P.O:12.11.15
P.O Value:$139,581.34
Work order for Sprinklers system for fire safety in Adamjee.</t>
  </si>
  <si>
    <t>PO No:4500004037
Date of  P.O:15.11.15
P.O Value:$146,260
Work order for Sprinklers system for fire safety in Adamjee.</t>
  </si>
  <si>
    <t>Date:01.06.16 No:16662</t>
  </si>
  <si>
    <t>Date:16.04.16 No:14357</t>
  </si>
  <si>
    <t>Bank : SCB
A/C No:01670122103
Chq. No : 
Amount : $92,036, 40,446 &amp; 13,556.13   
Date:23.02.16, 29.02.16 &amp; 30.03.16</t>
  </si>
  <si>
    <t>Date:28.06.2016  No:1522002243</t>
  </si>
  <si>
    <t>Epic Designer Ltd</t>
  </si>
  <si>
    <t>PO No:4600000261
Date of  P.O:01.06.2016
P.O Value:$40,168.21
Work order for Mail server upgradation in Adamjee.</t>
  </si>
  <si>
    <t>Date:28.06.16 No:17924</t>
  </si>
  <si>
    <t>Date:04.06.2016  USD:40,168.21</t>
  </si>
  <si>
    <t xml:space="preserve">Mail server upgradation received as per P.O </t>
  </si>
  <si>
    <t>GRN  details</t>
  </si>
  <si>
    <t xml:space="preserve">Date:05.02.16,15.01.16 &amp; 14.03.16  USD:40,668, 92,036.40 &amp; 13,556.13 </t>
  </si>
  <si>
    <t xml:space="preserve">Sprinklers system for fire safety received as per P.O </t>
  </si>
  <si>
    <t>GRN Date     &amp; No.</t>
  </si>
  <si>
    <t xml:space="preserve">Vouching of CWIP - Plant &amp; Machinery : </t>
  </si>
  <si>
    <t xml:space="preserve">Vouching of Computer Equipments </t>
  </si>
  <si>
    <t>Date:30.04.2016 No:1522001493</t>
  </si>
  <si>
    <t xml:space="preserve">Payment not made yet </t>
  </si>
  <si>
    <t>Reason for change:</t>
  </si>
  <si>
    <t xml:space="preserve">Capital Work-in-progress increased by 328% due to additions of huge amount in plant and machinery ($284,003) and computer equipment ($40,168). The company have decided to install Sprinklers system for fire safety as well mail server upgradation in adamjee that are not installed </t>
  </si>
  <si>
    <t>Sample size planning</t>
  </si>
  <si>
    <t>Population Size - 
Multiples of PM</t>
  </si>
  <si>
    <t>Risk and rely on control –
Low Risk</t>
  </si>
  <si>
    <t>Risk and rely on control – 
Normal Risk</t>
  </si>
  <si>
    <t>Risk and not rely on control / Significant risk rely on control</t>
  </si>
  <si>
    <t>Significant risk not rely on control</t>
  </si>
  <si>
    <t>1 x</t>
  </si>
  <si>
    <t>2 x</t>
  </si>
  <si>
    <t>3 x</t>
  </si>
  <si>
    <t>4 x</t>
  </si>
  <si>
    <t>5 x</t>
  </si>
  <si>
    <t>6 x</t>
  </si>
  <si>
    <t>7 x</t>
  </si>
  <si>
    <t>8 x</t>
  </si>
  <si>
    <t>9 x</t>
  </si>
  <si>
    <t>10 x</t>
  </si>
  <si>
    <t>15 x</t>
  </si>
  <si>
    <t>20 x</t>
  </si>
  <si>
    <t>25 x</t>
  </si>
  <si>
    <t>30 x</t>
  </si>
  <si>
    <t>75(*)</t>
  </si>
  <si>
    <t>40 x</t>
  </si>
  <si>
    <t>50 x</t>
  </si>
  <si>
    <t>100 x</t>
  </si>
  <si>
    <t>200 x (or greater)</t>
  </si>
  <si>
    <t>40(*)</t>
  </si>
  <si>
    <t xml:space="preserve">(*) The numbers indicate the situations that are impacted by the existence of a maximum sample size (i.e., if we didn't have a maximum sample size, the required number of selections would be larger in these situations). The sample sizes represent minimum samples sizes. Engagement Management may determine that, in some circumstances, it is appropriate to increase the sample sizes above those in this table.
</t>
  </si>
  <si>
    <t xml:space="preserve">Population size </t>
  </si>
  <si>
    <t>Planning Materiality / Performance Materiality-</t>
  </si>
  <si>
    <t>Population Size Multiples of PM -</t>
  </si>
  <si>
    <t>Risk level-</t>
  </si>
  <si>
    <t>Normal</t>
  </si>
  <si>
    <t>Minimum sample no. to be vouched-</t>
  </si>
  <si>
    <t>Vouched no-</t>
  </si>
  <si>
    <t>As at 30 June 2016</t>
  </si>
  <si>
    <t>(%) of vouched amount:</t>
  </si>
  <si>
    <t>1. Confirmed opening balances (both USD &amp; BDT) with last year Audited financial statement</t>
  </si>
  <si>
    <t>8. Checked basis of capitalization of Non-Current Asset</t>
  </si>
  <si>
    <t>9. Confirmed closing balances with GL &amp; TB</t>
  </si>
  <si>
    <t>XYZ Garments Manufacturing Co. Ltd.</t>
  </si>
  <si>
    <t>Client- XYZ Circle Fintech Limited.</t>
  </si>
  <si>
    <t>Bdt</t>
  </si>
  <si>
    <t>Prepared By:</t>
  </si>
  <si>
    <t>Reviewed By</t>
  </si>
  <si>
    <r>
      <rPr>
        <b/>
        <u/>
        <sz val="10"/>
        <color theme="1"/>
        <rFont val="Lato"/>
        <family val="2"/>
      </rPr>
      <t>Conclusion</t>
    </r>
    <r>
      <rPr>
        <b/>
        <sz val="10"/>
        <color theme="1"/>
        <rFont val="Lato"/>
        <family val="2"/>
      </rPr>
      <t>:</t>
    </r>
    <r>
      <rPr>
        <sz val="10"/>
        <color theme="1"/>
        <rFont val="Lato"/>
        <family val="2"/>
      </rPr>
      <t xml:space="preserve"> During our audit period we could not observed any material misstatement.</t>
    </r>
  </si>
  <si>
    <t>Sl #</t>
  </si>
  <si>
    <t>Page Ref</t>
  </si>
  <si>
    <t>B/E No.</t>
  </si>
  <si>
    <t>Vr. No.</t>
  </si>
  <si>
    <t>Machinery</t>
  </si>
  <si>
    <t>Computer</t>
  </si>
  <si>
    <t>Land</t>
  </si>
  <si>
    <t>109/b</t>
  </si>
  <si>
    <t>Total Population</t>
  </si>
  <si>
    <t xml:space="preserve">Vouched amount </t>
  </si>
  <si>
    <t>Property, Plant &amp; Equipment</t>
  </si>
  <si>
    <t>Cost of Goods Sold</t>
  </si>
  <si>
    <t>Raw materials</t>
  </si>
  <si>
    <t>Chemical</t>
  </si>
  <si>
    <t>Accessories</t>
  </si>
  <si>
    <t>1. Confirmed opening balances of Last year Closing Inventory</t>
  </si>
  <si>
    <t>8. Check whether any foreign exchange gain or loss was recognised in case of foreign transaction.</t>
  </si>
  <si>
    <t>9. Check purchase was registered with Mushak 6.1 correctly</t>
  </si>
  <si>
    <t>10. Confirmed closing balances with GL &amp; TB</t>
  </si>
  <si>
    <t>Client Name</t>
  </si>
  <si>
    <t>Big Boss Corporation Limited</t>
  </si>
  <si>
    <t>Period</t>
  </si>
  <si>
    <t>Prepared By</t>
  </si>
  <si>
    <t>Jahidul Islam</t>
  </si>
  <si>
    <t>Moinul Islam FCA</t>
  </si>
  <si>
    <t>Term loan</t>
  </si>
  <si>
    <t>Sl#</t>
  </si>
  <si>
    <t>Bank Name</t>
  </si>
  <si>
    <t>Account No</t>
  </si>
  <si>
    <t>Amount as on 30.06.2022</t>
  </si>
  <si>
    <t>NCC Bank Limited</t>
  </si>
  <si>
    <t>0011-2330000104</t>
  </si>
  <si>
    <t>0011-2330000113</t>
  </si>
  <si>
    <t>011-2330000122</t>
  </si>
  <si>
    <t>0011-2330000131</t>
  </si>
  <si>
    <t>0011-2330000140</t>
  </si>
  <si>
    <t>0011-2330000293</t>
  </si>
  <si>
    <t>0011-2330000284</t>
  </si>
  <si>
    <t>0011-2330000275</t>
  </si>
  <si>
    <t>0011-2330000266</t>
  </si>
  <si>
    <t>0011-2330000257</t>
  </si>
  <si>
    <t>0011-2330000248</t>
  </si>
  <si>
    <t>0011-233000239</t>
  </si>
  <si>
    <t>0011-2330000211</t>
  </si>
  <si>
    <t>0011-2330000202</t>
  </si>
  <si>
    <t>0011-2330000195</t>
  </si>
  <si>
    <t>0011-2330000186</t>
  </si>
  <si>
    <t>0011-2330000177</t>
  </si>
  <si>
    <t>0011-2330000159</t>
  </si>
  <si>
    <t>0011-2330000337</t>
  </si>
  <si>
    <t>011-2330000739</t>
  </si>
  <si>
    <t>0011-2660000025</t>
  </si>
  <si>
    <t>011-2330000444</t>
  </si>
  <si>
    <t>011-2330000346</t>
  </si>
  <si>
    <t>011-2330000659</t>
  </si>
  <si>
    <t>Jamuna Bank limited</t>
  </si>
  <si>
    <t>0030-4200000613</t>
  </si>
  <si>
    <t>5214000018868</t>
  </si>
  <si>
    <t>Conclusion</t>
  </si>
  <si>
    <t>The above balance is correct &amp; matched with the statement and confirmed by the respective bank</t>
  </si>
  <si>
    <t>Bank Loan is authenticated by Bank Certificate with independent Confirmation Letter.</t>
  </si>
  <si>
    <t>Checked:</t>
  </si>
  <si>
    <t>Grand Total</t>
  </si>
  <si>
    <t>Balance</t>
  </si>
  <si>
    <t>Adjustment</t>
  </si>
  <si>
    <t>Refund</t>
  </si>
  <si>
    <t>Addition</t>
  </si>
  <si>
    <t/>
  </si>
  <si>
    <t>Closing</t>
  </si>
  <si>
    <t>Movements</t>
  </si>
  <si>
    <t>Opening</t>
  </si>
  <si>
    <t>Name of the party</t>
  </si>
  <si>
    <t>1-Jul-2020 to 30-Jun-2021</t>
  </si>
  <si>
    <t>Group Summary</t>
  </si>
  <si>
    <t>Advances deposits and prepayments</t>
  </si>
  <si>
    <t>Collection</t>
  </si>
  <si>
    <t>Sales</t>
  </si>
  <si>
    <t>Name of the customers</t>
  </si>
  <si>
    <t>Trade Receivable</t>
  </si>
  <si>
    <t>Trade Payable</t>
  </si>
  <si>
    <t>1-Jul-2021 to 30-Jun-2022</t>
  </si>
  <si>
    <t>Name of the parties</t>
  </si>
  <si>
    <t>Purchase</t>
  </si>
  <si>
    <t>Payment</t>
  </si>
  <si>
    <t>Big Boss Corporation limited</t>
  </si>
  <si>
    <t>Reviewed by</t>
  </si>
  <si>
    <t>Objective</t>
  </si>
  <si>
    <t>To Reconcile the Sales Revenue with VAT Return.</t>
  </si>
  <si>
    <t>Month</t>
  </si>
  <si>
    <t>Vat</t>
  </si>
  <si>
    <t>Net Sales</t>
  </si>
  <si>
    <t>July'21</t>
  </si>
  <si>
    <t>Aug'21</t>
  </si>
  <si>
    <t>Sep'21</t>
  </si>
  <si>
    <t>Oct'21</t>
  </si>
  <si>
    <t>Nov'21</t>
  </si>
  <si>
    <t>Dec'21</t>
  </si>
  <si>
    <t>Jan'22</t>
  </si>
  <si>
    <t>Feb'22</t>
  </si>
  <si>
    <t>Mar'22</t>
  </si>
  <si>
    <t>Apr'22</t>
  </si>
  <si>
    <t>May'22</t>
  </si>
  <si>
    <t>Jun'22</t>
  </si>
  <si>
    <t>Total(A)</t>
  </si>
  <si>
    <t>The revenue in the vat return doesn’t match with the shown balance in the financial statements.</t>
  </si>
  <si>
    <t>Amount shown in FS(B)</t>
  </si>
  <si>
    <t>Difference(A-B)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</si>
</sst>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43" formatCode="_(* #,##0.00_);_(* \(#,##0.00\);_(* &quot;-&quot;??_);_(@_)"/>
    <numFmt numFmtId="164" formatCode="_(* #,##0_);_(* \(#,##0\);_(* &quot;-&quot;??_);_(@_)"/>
    <numFmt numFmtId="165" formatCode="#,##0.00;\(#,##0.00\);* ??;@"/>
    <numFmt numFmtId="166" formatCode="0.0"/>
    <numFmt numFmtId="167" formatCode="[$-409]mmmm\ d\,\ yyyy;@"/>
    <numFmt numFmtId="168" formatCode="&quot;&quot;0"/>
    <numFmt numFmtId="169" formatCode="&quot;&quot;0.00"/>
    <numFmt numFmtId="170" formatCode="&quot;&quot;0.00&quot; Dr&quot;"/>
    <numFmt numFmtId="171" formatCode="&quot;&quot;0.00&quot; Cr&quot;"/>
  </numFmts>
  <fonts count="34" x14ac:knownFonts="1">
    <font>
      <sz val="11"/>
      <color theme="1"/>
      <name val="Calibri"/>
      <family val="2"/>
      <scheme val="minor"/>
    </font>
    <font>
      <sz val="10"/>
      <color theme="1"/>
      <name val="Lato"/>
      <family val="2"/>
    </font>
    <font>
      <sz val="10"/>
      <color theme="1"/>
      <name val="Lato"/>
      <family val="2"/>
    </font>
    <font>
      <sz val="10"/>
      <color theme="1"/>
      <name val="Lato"/>
      <family val="2"/>
    </font>
    <font>
      <sz val="11"/>
      <color theme="1"/>
      <name val="Calibri"/>
      <family val="2"/>
      <scheme val="minor"/>
    </font>
    <font>
      <sz val="11"/>
      <color theme="1"/>
      <name val="Times New Roman"/>
      <family val="1"/>
    </font>
    <font>
      <sz val="11"/>
      <name val="Times New Roman"/>
      <family val="1"/>
    </font>
    <font>
      <b/>
      <u/>
      <sz val="11"/>
      <color theme="1"/>
      <name val="Times New Roman"/>
      <family val="1"/>
    </font>
    <font>
      <sz val="12"/>
      <color theme="1"/>
      <name val="Times New Roman"/>
      <family val="1"/>
    </font>
    <font>
      <b/>
      <sz val="10"/>
      <color theme="1"/>
      <name val="Times New Roman"/>
      <family val="1"/>
    </font>
    <font>
      <sz val="10"/>
      <color theme="1"/>
      <name val="Times New Roman"/>
      <family val="1"/>
    </font>
    <font>
      <sz val="10"/>
      <color rgb="FF0070C0"/>
      <name val="Times New Roman"/>
      <family val="1"/>
    </font>
    <font>
      <sz val="13"/>
      <color theme="1"/>
      <name val="Times New Roman"/>
      <family val="1"/>
    </font>
    <font>
      <b/>
      <sz val="13"/>
      <color rgb="FF7030A0"/>
      <name val="Times New Roman"/>
      <family val="1"/>
    </font>
    <font>
      <b/>
      <sz val="16"/>
      <color rgb="FF7030A0"/>
      <name val="Times New Roman"/>
      <family val="1"/>
    </font>
    <font>
      <sz val="10"/>
      <color rgb="FFFF0000"/>
      <name val="Times New Roman"/>
      <family val="1"/>
    </font>
    <font>
      <b/>
      <sz val="12"/>
      <color rgb="FF7030A0"/>
      <name val="Times New Roman"/>
      <family val="1"/>
    </font>
    <font>
      <b/>
      <sz val="12"/>
      <color theme="1"/>
      <name val="Times New Roman"/>
      <family val="1"/>
    </font>
    <font>
      <sz val="10"/>
      <name val="Arial"/>
      <family val="2"/>
    </font>
    <font>
      <b/>
      <sz val="12"/>
      <name val="Lato"/>
      <family val="2"/>
    </font>
    <font>
      <b/>
      <sz val="10"/>
      <name val="Lato"/>
      <family val="2"/>
    </font>
    <font>
      <sz val="10"/>
      <name val="Lato"/>
      <family val="2"/>
    </font>
    <font>
      <sz val="10"/>
      <color theme="1"/>
      <name val="Lato"/>
      <family val="2"/>
    </font>
    <font>
      <b/>
      <u/>
      <sz val="10"/>
      <name val="Lato"/>
      <family val="2"/>
    </font>
    <font>
      <b/>
      <sz val="10"/>
      <color theme="1"/>
      <name val="Lato"/>
      <family val="2"/>
    </font>
    <font>
      <b/>
      <i/>
      <sz val="10"/>
      <name val="Lato"/>
      <family val="2"/>
    </font>
    <font>
      <b/>
      <u/>
      <sz val="10"/>
      <color theme="1"/>
      <name val="Lato"/>
      <family val="2"/>
    </font>
    <font>
      <b/>
      <i/>
      <u/>
      <sz val="10"/>
      <color theme="1"/>
      <name val="Lato"/>
      <family val="2"/>
    </font>
    <font>
      <b/>
      <i/>
      <u/>
      <sz val="10"/>
      <name val="Lato"/>
      <family val="2"/>
    </font>
    <font>
      <sz val="10"/>
      <color rgb="FFFF0000"/>
      <name val="Lato"/>
      <family val="2"/>
    </font>
    <font>
      <sz val="10"/>
      <color theme="1"/>
      <name val="Calibri"/>
      <family val="2"/>
      <scheme val="minor"/>
    </font>
    <font>
      <i/>
      <sz val="10"/>
      <color theme="1"/>
      <name val="Lato"/>
      <family val="2"/>
    </font>
    <font>
      <b/>
      <i/>
      <sz val="10"/>
      <color theme="1"/>
      <name val="Lato"/>
      <family val="2"/>
    </font>
    <font>
      <b/>
      <sz val="11"/>
      <color theme="1"/>
      <name val="Calibri"/>
      <family val="2"/>
      <scheme val="minor"/>
    </font>
  </fonts>
  <fills count="10">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rgb="FFFFFF00"/>
        <bgColor indexed="64"/>
      </patternFill>
    </fill>
    <fill>
      <patternFill patternType="solid">
        <fgColor theme="6"/>
        <bgColor indexed="64"/>
      </patternFill>
    </fill>
    <fill>
      <patternFill patternType="solid">
        <fgColor theme="5" tint="-0.249977111117893"/>
        <bgColor indexed="64"/>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
      <left style="thin">
        <color indexed="64"/>
      </left>
      <right style="thin">
        <color indexed="64"/>
      </right>
      <top style="thin">
        <color indexed="64"/>
      </top>
      <bottom/>
      <diagonal/>
    </border>
  </borders>
  <cellStyleXfs count="7">
    <xf numFmtId="0" fontId="0" fillId="0" borderId="0"/>
    <xf numFmtId="43" fontId="4" fillId="0" borderId="0" applyFont="0" applyFill="0" applyBorder="0" applyAlignment="0" applyProtection="0"/>
    <xf numFmtId="44" fontId="4" fillId="0" borderId="0" applyFont="0" applyFill="0" applyBorder="0" applyAlignment="0" applyProtection="0"/>
    <xf numFmtId="0" fontId="18" fillId="0" borderId="0"/>
    <xf numFmtId="0" fontId="4" fillId="0" borderId="0"/>
    <xf numFmtId="43" fontId="18" fillId="0" borderId="0" applyFont="0" applyFill="0" applyBorder="0" applyAlignment="0" applyProtection="0"/>
    <xf numFmtId="9" fontId="4" fillId="0" borderId="0" applyFont="0" applyFill="0" applyBorder="0" applyAlignment="0" applyProtection="0"/>
  </cellStyleXfs>
  <cellXfs count="197">
    <xf numFmtId="0" fontId="0" fillId="0" borderId="0" xfId="0"/>
    <xf numFmtId="0" fontId="5"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5" fillId="0" borderId="0" xfId="0" applyFont="1" applyAlignment="1"/>
    <xf numFmtId="0" fontId="11" fillId="0" borderId="3" xfId="0" applyFont="1" applyBorder="1" applyAlignment="1">
      <alignment vertical="top" wrapText="1"/>
    </xf>
    <xf numFmtId="165" fontId="11" fillId="0" borderId="3" xfId="0" applyNumberFormat="1" applyFont="1" applyBorder="1" applyAlignment="1">
      <alignment vertical="top" wrapText="1"/>
    </xf>
    <xf numFmtId="164" fontId="11" fillId="0" borderId="3" xfId="1" applyNumberFormat="1" applyFont="1" applyBorder="1" applyAlignment="1">
      <alignment horizontal="right" vertical="top" wrapText="1"/>
    </xf>
    <xf numFmtId="164" fontId="8" fillId="0" borderId="0" xfId="1" applyNumberFormat="1" applyFont="1"/>
    <xf numFmtId="0" fontId="11" fillId="0" borderId="3" xfId="0" applyFont="1" applyFill="1" applyBorder="1" applyAlignment="1">
      <alignment vertical="top" wrapText="1"/>
    </xf>
    <xf numFmtId="164" fontId="11" fillId="0" borderId="3" xfId="1" applyNumberFormat="1" applyFont="1" applyBorder="1" applyAlignment="1">
      <alignment horizontal="left" vertical="top" wrapText="1"/>
    </xf>
    <xf numFmtId="0" fontId="6" fillId="0" borderId="0" xfId="0" applyFont="1" applyAlignment="1"/>
    <xf numFmtId="0" fontId="12" fillId="0" borderId="0" xfId="0" applyFont="1"/>
    <xf numFmtId="0" fontId="13" fillId="0" borderId="0" xfId="0" applyFont="1"/>
    <xf numFmtId="0" fontId="14" fillId="0" borderId="0" xfId="0" applyFont="1"/>
    <xf numFmtId="0" fontId="15" fillId="0" borderId="3" xfId="0" applyFont="1" applyBorder="1" applyAlignment="1">
      <alignment vertical="top" wrapText="1"/>
    </xf>
    <xf numFmtId="165" fontId="15" fillId="0" borderId="3" xfId="0" applyNumberFormat="1" applyFont="1" applyBorder="1" applyAlignment="1">
      <alignment vertical="top" wrapText="1"/>
    </xf>
    <xf numFmtId="0" fontId="15" fillId="0" borderId="3" xfId="0" applyFont="1" applyBorder="1" applyAlignment="1">
      <alignment horizontal="center" vertical="center" wrapText="1"/>
    </xf>
    <xf numFmtId="0" fontId="15" fillId="0" borderId="3" xfId="0" applyFont="1" applyBorder="1" applyAlignment="1">
      <alignment horizontal="left" vertical="top" wrapText="1"/>
    </xf>
    <xf numFmtId="0" fontId="16" fillId="0" borderId="3" xfId="0" applyFont="1" applyBorder="1" applyAlignment="1">
      <alignment horizontal="center" vertical="center" wrapText="1"/>
    </xf>
    <xf numFmtId="164" fontId="15" fillId="0" borderId="3" xfId="1" applyNumberFormat="1" applyFont="1" applyBorder="1" applyAlignment="1">
      <alignment horizontal="center" vertical="top" wrapText="1"/>
    </xf>
    <xf numFmtId="44" fontId="15" fillId="0" borderId="3" xfId="2" applyFont="1" applyBorder="1" applyAlignment="1">
      <alignment horizontal="center" vertical="top" wrapText="1"/>
    </xf>
    <xf numFmtId="0" fontId="10" fillId="0" borderId="3" xfId="0" applyFont="1" applyBorder="1" applyAlignment="1">
      <alignment vertical="top" wrapText="1"/>
    </xf>
    <xf numFmtId="0" fontId="10" fillId="0" borderId="3" xfId="0" applyFont="1" applyBorder="1" applyAlignment="1">
      <alignment horizontal="center" vertical="center" wrapText="1"/>
    </xf>
    <xf numFmtId="0" fontId="10" fillId="0" borderId="3" xfId="0" applyFont="1" applyBorder="1" applyAlignment="1">
      <alignment horizontal="left" vertical="top" wrapText="1"/>
    </xf>
    <xf numFmtId="0" fontId="10" fillId="0" borderId="3" xfId="0" applyFont="1" applyBorder="1"/>
    <xf numFmtId="0" fontId="10" fillId="0" borderId="3" xfId="0" applyFont="1" applyBorder="1" applyAlignment="1">
      <alignment horizontal="center" vertical="center"/>
    </xf>
    <xf numFmtId="4" fontId="10" fillId="0" borderId="3" xfId="0" applyNumberFormat="1" applyFont="1" applyBorder="1" applyAlignment="1">
      <alignment horizontal="center" vertical="center"/>
    </xf>
    <xf numFmtId="43" fontId="10" fillId="0" borderId="3" xfId="1" applyFont="1" applyBorder="1" applyAlignment="1">
      <alignment horizontal="center" vertical="center"/>
    </xf>
    <xf numFmtId="0" fontId="17" fillId="0" borderId="0" xfId="0" applyFont="1"/>
    <xf numFmtId="0" fontId="9" fillId="2" borderId="3" xfId="0" applyFont="1" applyFill="1" applyBorder="1" applyAlignment="1">
      <alignment horizontal="center" vertical="center" wrapText="1"/>
    </xf>
    <xf numFmtId="0" fontId="9" fillId="2" borderId="3" xfId="0" applyFont="1" applyFill="1" applyBorder="1" applyAlignment="1">
      <alignment horizontal="center" vertical="center"/>
    </xf>
    <xf numFmtId="0" fontId="9" fillId="2" borderId="3" xfId="0" applyFont="1" applyFill="1" applyBorder="1" applyAlignment="1">
      <alignment horizontal="center" vertical="justify"/>
    </xf>
    <xf numFmtId="0" fontId="10" fillId="4" borderId="3" xfId="0" applyFont="1" applyFill="1" applyBorder="1" applyAlignment="1">
      <alignment horizontal="center" vertical="center" wrapText="1"/>
    </xf>
    <xf numFmtId="0" fontId="10" fillId="4" borderId="3" xfId="0" applyFont="1" applyFill="1" applyBorder="1" applyAlignment="1">
      <alignment vertical="top" wrapText="1"/>
    </xf>
    <xf numFmtId="0" fontId="10" fillId="4" borderId="3" xfId="0" applyFont="1" applyFill="1" applyBorder="1" applyAlignment="1">
      <alignment horizontal="left" vertical="top" wrapText="1"/>
    </xf>
    <xf numFmtId="0" fontId="10" fillId="4" borderId="3" xfId="0" applyFont="1" applyFill="1" applyBorder="1"/>
    <xf numFmtId="4" fontId="10" fillId="4" borderId="3" xfId="0" applyNumberFormat="1" applyFont="1" applyFill="1" applyBorder="1" applyAlignment="1">
      <alignment horizontal="center" vertical="center"/>
    </xf>
    <xf numFmtId="0" fontId="9" fillId="3" borderId="3" xfId="0" applyFont="1" applyFill="1" applyBorder="1" applyAlignment="1">
      <alignment horizontal="center" vertical="justify"/>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0" fontId="21" fillId="0" borderId="0" xfId="3" applyFont="1"/>
    <xf numFmtId="0" fontId="22" fillId="0" borderId="0" xfId="4" applyFont="1"/>
    <xf numFmtId="0" fontId="21" fillId="0" borderId="11" xfId="3" applyFont="1" applyBorder="1" applyAlignment="1">
      <alignment horizontal="center"/>
    </xf>
    <xf numFmtId="0" fontId="21" fillId="0" borderId="11" xfId="3" applyFont="1" applyFill="1" applyBorder="1" applyAlignment="1">
      <alignment horizontal="center"/>
    </xf>
    <xf numFmtId="0" fontId="21" fillId="0" borderId="4" xfId="3" applyFont="1" applyBorder="1" applyAlignment="1">
      <alignment horizontal="center"/>
    </xf>
    <xf numFmtId="0" fontId="21" fillId="0" borderId="0" xfId="3" applyFont="1" applyBorder="1" applyAlignment="1">
      <alignment horizontal="center"/>
    </xf>
    <xf numFmtId="0" fontId="21" fillId="0" borderId="0" xfId="3" applyFont="1" applyBorder="1" applyAlignment="1">
      <alignment horizontal="left" vertical="justify" wrapText="1"/>
    </xf>
    <xf numFmtId="0" fontId="23" fillId="0" borderId="0" xfId="3" applyFont="1" applyAlignment="1">
      <alignment horizontal="right"/>
    </xf>
    <xf numFmtId="164" fontId="21" fillId="0" borderId="0" xfId="5" applyNumberFormat="1" applyFont="1" applyFill="1" applyAlignment="1">
      <alignment horizontal="right"/>
    </xf>
    <xf numFmtId="166" fontId="21" fillId="0" borderId="0" xfId="3" applyNumberFormat="1" applyFont="1"/>
    <xf numFmtId="164" fontId="21" fillId="0" borderId="0" xfId="5" applyNumberFormat="1" applyFont="1" applyAlignment="1">
      <alignment horizontal="right"/>
    </xf>
    <xf numFmtId="0" fontId="21" fillId="0" borderId="0" xfId="3" applyNumberFormat="1" applyFont="1"/>
    <xf numFmtId="2" fontId="21" fillId="0" borderId="0" xfId="3" applyNumberFormat="1" applyFont="1"/>
    <xf numFmtId="0" fontId="21" fillId="0" borderId="0" xfId="3" applyFont="1" applyAlignment="1">
      <alignment horizontal="right"/>
    </xf>
    <xf numFmtId="0" fontId="21" fillId="0" borderId="0" xfId="3" applyFont="1" applyFill="1"/>
    <xf numFmtId="0" fontId="20" fillId="6" borderId="3" xfId="3" applyFont="1" applyFill="1" applyBorder="1" applyAlignment="1">
      <alignment horizontal="center" vertical="center" wrapText="1"/>
    </xf>
    <xf numFmtId="0" fontId="24" fillId="0" borderId="0" xfId="0" applyFont="1" applyFill="1"/>
    <xf numFmtId="0" fontId="3" fillId="0" borderId="0" xfId="0" applyFont="1" applyFill="1"/>
    <xf numFmtId="0" fontId="3" fillId="0" borderId="3" xfId="0" applyFont="1" applyFill="1" applyBorder="1"/>
    <xf numFmtId="164" fontId="3" fillId="0" borderId="3" xfId="1" applyNumberFormat="1" applyFont="1" applyFill="1" applyBorder="1"/>
    <xf numFmtId="164" fontId="3" fillId="0" borderId="0" xfId="1" applyNumberFormat="1" applyFont="1" applyFill="1"/>
    <xf numFmtId="0" fontId="24" fillId="0" borderId="0" xfId="0" applyFont="1" applyFill="1" applyBorder="1" applyAlignment="1">
      <alignment horizontal="center" vertical="center"/>
    </xf>
    <xf numFmtId="164" fontId="24" fillId="0" borderId="0" xfId="1" applyNumberFormat="1" applyFont="1" applyFill="1" applyBorder="1"/>
    <xf numFmtId="164" fontId="24" fillId="0" borderId="0" xfId="0" applyNumberFormat="1" applyFont="1" applyFill="1" applyBorder="1" applyAlignment="1"/>
    <xf numFmtId="0" fontId="3" fillId="0" borderId="0" xfId="0" applyFont="1" applyFill="1" applyBorder="1"/>
    <xf numFmtId="0" fontId="25" fillId="0" borderId="0" xfId="0" applyFont="1"/>
    <xf numFmtId="0" fontId="26" fillId="0" borderId="0" xfId="0" applyFont="1" applyFill="1"/>
    <xf numFmtId="164" fontId="3" fillId="0" borderId="0" xfId="0" applyNumberFormat="1" applyFont="1" applyFill="1"/>
    <xf numFmtId="0" fontId="27" fillId="0" borderId="0" xfId="0" applyFont="1" applyFill="1"/>
    <xf numFmtId="0" fontId="3" fillId="0" borderId="0" xfId="0" applyFont="1" applyFill="1" applyBorder="1" applyAlignment="1">
      <alignment horizontal="left" vertical="top"/>
    </xf>
    <xf numFmtId="0" fontId="28" fillId="0" borderId="3" xfId="0" applyFont="1" applyBorder="1"/>
    <xf numFmtId="0" fontId="3" fillId="0" borderId="7" xfId="0" applyFont="1" applyFill="1" applyBorder="1"/>
    <xf numFmtId="0" fontId="3" fillId="0" borderId="2" xfId="0" applyFont="1" applyFill="1" applyBorder="1"/>
    <xf numFmtId="0" fontId="3" fillId="0" borderId="14" xfId="0" applyFont="1" applyFill="1" applyBorder="1"/>
    <xf numFmtId="0" fontId="3" fillId="0" borderId="3" xfId="0" applyFont="1" applyFill="1" applyBorder="1" applyAlignment="1">
      <alignment horizontal="left" vertical="top"/>
    </xf>
    <xf numFmtId="0" fontId="3" fillId="5" borderId="3" xfId="0" applyFont="1" applyFill="1" applyBorder="1"/>
    <xf numFmtId="0" fontId="3" fillId="0" borderId="10" xfId="0" applyFont="1" applyFill="1" applyBorder="1"/>
    <xf numFmtId="0" fontId="24" fillId="0" borderId="3" xfId="0" applyFont="1" applyFill="1" applyBorder="1"/>
    <xf numFmtId="0" fontId="25" fillId="0" borderId="0" xfId="0" applyFont="1" applyAlignment="1">
      <alignment horizontal="left"/>
    </xf>
    <xf numFmtId="0" fontId="3" fillId="7" borderId="0" xfId="0" applyFont="1" applyFill="1"/>
    <xf numFmtId="164" fontId="24" fillId="0" borderId="15" xfId="0" applyNumberFormat="1" applyFont="1" applyFill="1" applyBorder="1"/>
    <xf numFmtId="164" fontId="3" fillId="0" borderId="0" xfId="1" applyNumberFormat="1" applyFont="1" applyFill="1" applyBorder="1"/>
    <xf numFmtId="0" fontId="24" fillId="0" borderId="0" xfId="0" applyFont="1"/>
    <xf numFmtId="0" fontId="2" fillId="0" borderId="0" xfId="0" applyFont="1"/>
    <xf numFmtId="164" fontId="2" fillId="0" borderId="0" xfId="1" applyNumberFormat="1" applyFont="1"/>
    <xf numFmtId="167" fontId="2" fillId="0" borderId="0" xfId="0" applyNumberFormat="1" applyFont="1"/>
    <xf numFmtId="0" fontId="24" fillId="8" borderId="3" xfId="0" applyFont="1" applyFill="1" applyBorder="1" applyAlignment="1">
      <alignment horizontal="center" vertical="center"/>
    </xf>
    <xf numFmtId="164" fontId="24" fillId="8" borderId="3" xfId="1" applyNumberFormat="1" applyFont="1" applyFill="1" applyBorder="1" applyAlignment="1">
      <alignment horizontal="center" vertical="center" wrapText="1"/>
    </xf>
    <xf numFmtId="0" fontId="2" fillId="0" borderId="3" xfId="0" applyFont="1" applyBorder="1" applyAlignment="1">
      <alignment horizontal="center"/>
    </xf>
    <xf numFmtId="0" fontId="2" fillId="0" borderId="3" xfId="0" applyFont="1" applyBorder="1"/>
    <xf numFmtId="0" fontId="2" fillId="0" borderId="3" xfId="0" applyFont="1" applyBorder="1" applyAlignment="1">
      <alignment vertical="center"/>
    </xf>
    <xf numFmtId="164" fontId="2" fillId="0" borderId="3" xfId="1" applyNumberFormat="1" applyFont="1" applyFill="1" applyBorder="1" applyAlignment="1">
      <alignment vertical="center"/>
    </xf>
    <xf numFmtId="164" fontId="2" fillId="0" borderId="16" xfId="1" applyNumberFormat="1" applyFont="1" applyFill="1" applyBorder="1"/>
    <xf numFmtId="0" fontId="21" fillId="0" borderId="3" xfId="0" applyFont="1" applyBorder="1" applyAlignment="1">
      <alignment vertical="center"/>
    </xf>
    <xf numFmtId="0" fontId="21" fillId="0" borderId="3" xfId="0" quotePrefix="1" applyFont="1" applyBorder="1"/>
    <xf numFmtId="164" fontId="2" fillId="0" borderId="3" xfId="1" applyNumberFormat="1" applyFont="1" applyFill="1" applyBorder="1"/>
    <xf numFmtId="164" fontId="24" fillId="0" borderId="3" xfId="1" applyNumberFormat="1" applyFont="1" applyBorder="1" applyAlignment="1">
      <alignment horizontal="center"/>
    </xf>
    <xf numFmtId="43" fontId="2" fillId="0" borderId="0" xfId="0" applyNumberFormat="1" applyFont="1"/>
    <xf numFmtId="164" fontId="2" fillId="0" borderId="0" xfId="0" applyNumberFormat="1" applyFont="1"/>
    <xf numFmtId="164" fontId="29" fillId="0" borderId="0" xfId="1" applyNumberFormat="1" applyFont="1"/>
    <xf numFmtId="9" fontId="2" fillId="0" borderId="0" xfId="6" applyFont="1"/>
    <xf numFmtId="164" fontId="2" fillId="0" borderId="0" xfId="1" applyNumberFormat="1" applyFont="1" applyAlignment="1">
      <alignment vertical="top"/>
    </xf>
    <xf numFmtId="164" fontId="24" fillId="0" borderId="13" xfId="1" applyNumberFormat="1" applyFont="1" applyBorder="1" applyAlignment="1">
      <alignment horizontal="left" vertical="top" indent="2"/>
    </xf>
    <xf numFmtId="164" fontId="24" fillId="0" borderId="5" xfId="1" applyNumberFormat="1" applyFont="1" applyBorder="1" applyAlignment="1">
      <alignment horizontal="center" vertical="top"/>
    </xf>
    <xf numFmtId="164" fontId="24" fillId="0" borderId="6" xfId="1" applyNumberFormat="1" applyFont="1" applyBorder="1" applyAlignment="1">
      <alignment horizontal="center" vertical="top"/>
    </xf>
    <xf numFmtId="164" fontId="24" fillId="0" borderId="8" xfId="1" applyNumberFormat="1" applyFont="1" applyBorder="1" applyAlignment="1">
      <alignment horizontal="left" vertical="top" indent="2"/>
    </xf>
    <xf numFmtId="164" fontId="24" fillId="0" borderId="8" xfId="1" applyNumberFormat="1" applyFont="1" applyBorder="1" applyAlignment="1">
      <alignment horizontal="center" vertical="top"/>
    </xf>
    <xf numFmtId="164" fontId="2" fillId="0" borderId="3" xfId="1" applyNumberFormat="1" applyFont="1" applyBorder="1" applyAlignment="1">
      <alignment horizontal="center" vertical="top"/>
    </xf>
    <xf numFmtId="164" fontId="2" fillId="0" borderId="0" xfId="1" applyNumberFormat="1" applyFont="1" applyAlignment="1">
      <alignment horizontal="right" vertical="top"/>
    </xf>
    <xf numFmtId="164" fontId="31" fillId="0" borderId="0" xfId="1" applyNumberFormat="1" applyFont="1" applyAlignment="1">
      <alignment horizontal="right" vertical="top"/>
    </xf>
    <xf numFmtId="164" fontId="2" fillId="5" borderId="0" xfId="1" applyNumberFormat="1" applyFont="1" applyFill="1" applyAlignment="1">
      <alignment vertical="top"/>
    </xf>
    <xf numFmtId="164" fontId="2" fillId="5" borderId="0" xfId="1" applyNumberFormat="1" applyFont="1" applyFill="1" applyAlignment="1">
      <alignment horizontal="right" vertical="top"/>
    </xf>
    <xf numFmtId="164" fontId="31" fillId="5" borderId="0" xfId="1" applyNumberFormat="1" applyFont="1" applyFill="1" applyAlignment="1">
      <alignment horizontal="right" vertical="top"/>
    </xf>
    <xf numFmtId="164" fontId="2" fillId="5" borderId="0" xfId="1" applyNumberFormat="1" applyFont="1" applyFill="1"/>
    <xf numFmtId="164" fontId="24" fillId="0" borderId="12" xfId="1" applyNumberFormat="1" applyFont="1" applyBorder="1" applyAlignment="1">
      <alignment horizontal="left" vertical="top" indent="2"/>
    </xf>
    <xf numFmtId="164" fontId="24" fillId="0" borderId="12" xfId="1" applyNumberFormat="1" applyFont="1" applyBorder="1" applyAlignment="1">
      <alignment horizontal="right" vertical="top"/>
    </xf>
    <xf numFmtId="164" fontId="32" fillId="0" borderId="12" xfId="1" applyNumberFormat="1" applyFont="1" applyBorder="1" applyAlignment="1">
      <alignment horizontal="right" vertical="top"/>
    </xf>
    <xf numFmtId="164" fontId="24" fillId="0" borderId="16" xfId="1" applyNumberFormat="1" applyFont="1" applyBorder="1" applyAlignment="1">
      <alignment horizontal="left" vertical="top" indent="2"/>
    </xf>
    <xf numFmtId="164" fontId="24" fillId="0" borderId="4" xfId="1" applyNumberFormat="1" applyFont="1" applyBorder="1" applyAlignment="1">
      <alignment horizontal="left" vertical="top" indent="2"/>
    </xf>
    <xf numFmtId="0" fontId="30" fillId="0" borderId="9" xfId="0" applyFont="1" applyBorder="1" applyAlignment="1">
      <alignment vertical="top"/>
    </xf>
    <xf numFmtId="43" fontId="30" fillId="0" borderId="9" xfId="1" applyFont="1" applyBorder="1" applyAlignment="1">
      <alignment vertical="top"/>
    </xf>
    <xf numFmtId="0" fontId="30" fillId="0" borderId="0" xfId="0" applyFont="1"/>
    <xf numFmtId="43" fontId="30" fillId="0" borderId="0" xfId="1" applyFont="1"/>
    <xf numFmtId="0" fontId="2" fillId="0" borderId="0" xfId="0" applyFont="1" applyAlignment="1">
      <alignment vertical="top"/>
    </xf>
    <xf numFmtId="43" fontId="2" fillId="0" borderId="0" xfId="1" applyFont="1" applyAlignment="1">
      <alignment vertical="top"/>
    </xf>
    <xf numFmtId="49" fontId="24" fillId="0" borderId="16" xfId="0" applyNumberFormat="1" applyFont="1" applyBorder="1" applyAlignment="1">
      <alignment horizontal="left" vertical="top" indent="2"/>
    </xf>
    <xf numFmtId="49" fontId="24" fillId="0" borderId="5" xfId="0" applyNumberFormat="1" applyFont="1" applyBorder="1" applyAlignment="1">
      <alignment horizontal="center" vertical="top"/>
    </xf>
    <xf numFmtId="43" fontId="24" fillId="0" borderId="6" xfId="1" applyFont="1" applyBorder="1" applyAlignment="1">
      <alignment horizontal="center" vertical="top"/>
    </xf>
    <xf numFmtId="49" fontId="24" fillId="0" borderId="4" xfId="0" applyNumberFormat="1" applyFont="1" applyBorder="1" applyAlignment="1">
      <alignment horizontal="left" vertical="top" indent="2"/>
    </xf>
    <xf numFmtId="49" fontId="24" fillId="0" borderId="8" xfId="0" applyNumberFormat="1" applyFont="1" applyBorder="1" applyAlignment="1">
      <alignment horizontal="center" vertical="top"/>
    </xf>
    <xf numFmtId="49" fontId="2" fillId="0" borderId="3" xfId="0" applyNumberFormat="1" applyFont="1" applyBorder="1" applyAlignment="1">
      <alignment horizontal="center" vertical="top"/>
    </xf>
    <xf numFmtId="43" fontId="2" fillId="0" borderId="3" xfId="1" applyFont="1" applyBorder="1" applyAlignment="1">
      <alignment horizontal="center" vertical="top"/>
    </xf>
    <xf numFmtId="49" fontId="2" fillId="0" borderId="0" xfId="0" applyNumberFormat="1" applyFont="1" applyAlignment="1">
      <alignment vertical="top"/>
    </xf>
    <xf numFmtId="168" fontId="2" fillId="0" borderId="0" xfId="0" applyNumberFormat="1" applyFont="1" applyAlignment="1">
      <alignment horizontal="right" vertical="top"/>
    </xf>
    <xf numFmtId="169" fontId="31" fillId="0" borderId="0" xfId="0" applyNumberFormat="1" applyFont="1" applyAlignment="1">
      <alignment horizontal="right" vertical="top"/>
    </xf>
    <xf numFmtId="43" fontId="31" fillId="0" borderId="0" xfId="1" applyFont="1" applyAlignment="1">
      <alignment horizontal="right" vertical="top"/>
    </xf>
    <xf numFmtId="170" fontId="2" fillId="0" borderId="0" xfId="0" applyNumberFormat="1" applyFont="1" applyAlignment="1">
      <alignment horizontal="right" vertical="top"/>
    </xf>
    <xf numFmtId="168" fontId="31" fillId="0" borderId="0" xfId="0" applyNumberFormat="1" applyFont="1" applyAlignment="1">
      <alignment horizontal="right" vertical="top"/>
    </xf>
    <xf numFmtId="171" fontId="2" fillId="0" borderId="0" xfId="0" applyNumberFormat="1" applyFont="1" applyAlignment="1">
      <alignment horizontal="right" vertical="top"/>
    </xf>
    <xf numFmtId="49" fontId="24" fillId="0" borderId="12" xfId="0" applyNumberFormat="1" applyFont="1" applyBorder="1" applyAlignment="1">
      <alignment horizontal="left" vertical="top" indent="2"/>
    </xf>
    <xf numFmtId="170" fontId="24" fillId="0" borderId="12" xfId="0" applyNumberFormat="1" applyFont="1" applyBorder="1" applyAlignment="1">
      <alignment horizontal="right" vertical="top"/>
    </xf>
    <xf numFmtId="169" fontId="32" fillId="0" borderId="12" xfId="0" applyNumberFormat="1" applyFont="1" applyBorder="1" applyAlignment="1">
      <alignment horizontal="right" vertical="top"/>
    </xf>
    <xf numFmtId="43" fontId="32" fillId="0" borderId="12" xfId="1" applyFont="1" applyBorder="1" applyAlignment="1">
      <alignment horizontal="right" vertical="top"/>
    </xf>
    <xf numFmtId="0" fontId="33" fillId="0" borderId="0" xfId="0" applyFont="1"/>
    <xf numFmtId="167" fontId="0" fillId="0" borderId="0" xfId="0" applyNumberFormat="1"/>
    <xf numFmtId="0" fontId="33" fillId="0" borderId="3" xfId="0" applyFont="1" applyBorder="1" applyAlignment="1">
      <alignment horizontal="center"/>
    </xf>
    <xf numFmtId="0" fontId="0" fillId="0" borderId="3" xfId="0" applyBorder="1"/>
    <xf numFmtId="164" fontId="0" fillId="0" borderId="3" xfId="1" applyNumberFormat="1" applyFont="1" applyBorder="1"/>
    <xf numFmtId="0" fontId="0" fillId="0" borderId="11" xfId="0" applyBorder="1"/>
    <xf numFmtId="164" fontId="33" fillId="0" borderId="3" xfId="1" applyNumberFormat="1" applyFont="1" applyBorder="1"/>
    <xf numFmtId="164" fontId="0" fillId="0" borderId="0" xfId="1" applyNumberFormat="1" applyFont="1"/>
    <xf numFmtId="164" fontId="33" fillId="0" borderId="0" xfId="0" applyNumberFormat="1" applyFont="1"/>
    <xf numFmtId="164" fontId="0" fillId="0" borderId="0" xfId="1" applyNumberFormat="1" applyFont="1" applyAlignment="1">
      <alignment horizontal="left" wrapText="1"/>
    </xf>
    <xf numFmtId="9" fontId="3" fillId="9" borderId="0" xfId="1" applyNumberFormat="1" applyFont="1" applyFill="1" applyBorder="1"/>
    <xf numFmtId="0" fontId="3" fillId="7" borderId="13" xfId="0" applyFont="1" applyFill="1" applyBorder="1" applyAlignment="1">
      <alignment horizontal="left" vertical="top" wrapText="1"/>
    </xf>
    <xf numFmtId="0" fontId="3" fillId="7" borderId="0" xfId="0" applyFont="1" applyFill="1" applyBorder="1" applyAlignment="1">
      <alignment horizontal="left" vertical="top" wrapText="1"/>
    </xf>
    <xf numFmtId="0" fontId="3" fillId="0" borderId="1" xfId="0" applyFont="1" applyFill="1" applyBorder="1" applyAlignment="1">
      <alignment horizontal="left" vertical="center"/>
    </xf>
    <xf numFmtId="0" fontId="3" fillId="0" borderId="12" xfId="0" applyFont="1" applyFill="1" applyBorder="1" applyAlignment="1">
      <alignment horizontal="left" vertical="center"/>
    </xf>
    <xf numFmtId="0" fontId="3" fillId="0" borderId="13" xfId="0" applyFont="1" applyFill="1" applyBorder="1" applyAlignment="1">
      <alignment horizontal="left" vertical="top"/>
    </xf>
    <xf numFmtId="0" fontId="3" fillId="0" borderId="0" xfId="0" applyFont="1" applyFill="1" applyBorder="1" applyAlignment="1">
      <alignment horizontal="left" vertical="top"/>
    </xf>
    <xf numFmtId="0" fontId="3" fillId="0" borderId="1" xfId="0" applyFont="1" applyFill="1" applyBorder="1" applyAlignment="1">
      <alignment horizontal="left" vertical="top"/>
    </xf>
    <xf numFmtId="0" fontId="3" fillId="0" borderId="12" xfId="0" applyFont="1" applyFill="1" applyBorder="1" applyAlignment="1">
      <alignment horizontal="left" vertical="top"/>
    </xf>
    <xf numFmtId="0" fontId="3" fillId="0" borderId="8" xfId="0" applyFont="1" applyFill="1" applyBorder="1" applyAlignment="1">
      <alignment horizontal="left" vertical="top"/>
    </xf>
    <xf numFmtId="0" fontId="3" fillId="0" borderId="9" xfId="0" applyFont="1" applyFill="1" applyBorder="1" applyAlignment="1">
      <alignment horizontal="left" vertical="top"/>
    </xf>
    <xf numFmtId="0" fontId="3" fillId="0" borderId="5" xfId="0" applyFont="1" applyFill="1" applyBorder="1" applyAlignment="1">
      <alignment horizontal="left" vertical="top"/>
    </xf>
    <xf numFmtId="0" fontId="3" fillId="0" borderId="6" xfId="0" applyFont="1" applyFill="1" applyBorder="1" applyAlignment="1">
      <alignment horizontal="left" vertical="top"/>
    </xf>
    <xf numFmtId="0" fontId="3" fillId="0" borderId="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2" xfId="0" applyFont="1" applyFill="1" applyBorder="1" applyAlignment="1">
      <alignment horizontal="left" vertical="center" wrapText="1"/>
    </xf>
    <xf numFmtId="0" fontId="21" fillId="0" borderId="5" xfId="3" applyFont="1" applyBorder="1" applyAlignment="1">
      <alignment horizontal="justify" vertical="top" wrapText="1"/>
    </xf>
    <xf numFmtId="0" fontId="21" fillId="0" borderId="6" xfId="3" applyFont="1" applyBorder="1" applyAlignment="1">
      <alignment horizontal="justify" vertical="top" wrapText="1"/>
    </xf>
    <xf numFmtId="0" fontId="21" fillId="0" borderId="7" xfId="3" applyFont="1" applyBorder="1" applyAlignment="1">
      <alignment horizontal="justify" vertical="top" wrapText="1"/>
    </xf>
    <xf numFmtId="0" fontId="21" fillId="0" borderId="8" xfId="3" applyFont="1" applyBorder="1" applyAlignment="1">
      <alignment horizontal="justify" vertical="top" wrapText="1"/>
    </xf>
    <xf numFmtId="0" fontId="21" fillId="0" borderId="9" xfId="3" applyFont="1" applyBorder="1" applyAlignment="1">
      <alignment horizontal="justify" vertical="top" wrapText="1"/>
    </xf>
    <xf numFmtId="0" fontId="21" fillId="0" borderId="10" xfId="3" applyFont="1" applyBorder="1" applyAlignment="1">
      <alignment horizontal="justify" vertical="top" wrapText="1"/>
    </xf>
    <xf numFmtId="0" fontId="19" fillId="0" borderId="0" xfId="3" applyFont="1" applyAlignment="1">
      <alignment horizontal="center"/>
    </xf>
    <xf numFmtId="0" fontId="20" fillId="0" borderId="0" xfId="3" applyFont="1" applyAlignment="1">
      <alignment horizontal="center"/>
    </xf>
    <xf numFmtId="0" fontId="17"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3" fillId="0" borderId="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2" xfId="0" applyFont="1" applyFill="1" applyBorder="1" applyAlignment="1">
      <alignment horizontal="left" vertical="top" wrapText="1"/>
    </xf>
    <xf numFmtId="0" fontId="2" fillId="0" borderId="0" xfId="0" applyFont="1" applyAlignment="1">
      <alignment horizontal="left" wrapText="1"/>
    </xf>
    <xf numFmtId="164" fontId="24" fillId="0" borderId="6" xfId="1" applyNumberFormat="1" applyFont="1" applyBorder="1" applyAlignment="1">
      <alignment vertical="top"/>
    </xf>
    <xf numFmtId="164" fontId="2" fillId="0" borderId="0" xfId="1" applyNumberFormat="1" applyFont="1" applyAlignment="1">
      <alignment vertical="top"/>
    </xf>
    <xf numFmtId="164" fontId="24" fillId="0" borderId="5" xfId="1" applyNumberFormat="1" applyFont="1" applyBorder="1" applyAlignment="1">
      <alignment horizontal="center" vertical="top"/>
    </xf>
    <xf numFmtId="164" fontId="24" fillId="0" borderId="6" xfId="1" applyNumberFormat="1" applyFont="1" applyBorder="1" applyAlignment="1">
      <alignment horizontal="center" vertical="top"/>
    </xf>
    <xf numFmtId="49" fontId="30" fillId="0" borderId="9" xfId="0" applyNumberFormat="1" applyFont="1" applyBorder="1" applyAlignment="1">
      <alignment vertical="top"/>
    </xf>
    <xf numFmtId="49" fontId="24" fillId="0" borderId="6" xfId="0" applyNumberFormat="1" applyFont="1" applyBorder="1" applyAlignment="1">
      <alignment vertical="top"/>
    </xf>
    <xf numFmtId="49" fontId="2" fillId="0" borderId="0" xfId="0" applyNumberFormat="1" applyFont="1" applyAlignment="1">
      <alignment vertical="top"/>
    </xf>
    <xf numFmtId="49" fontId="24" fillId="0" borderId="5" xfId="0" applyNumberFormat="1" applyFont="1" applyBorder="1" applyAlignment="1">
      <alignment horizontal="center" vertical="top"/>
    </xf>
    <xf numFmtId="49" fontId="24" fillId="0" borderId="6" xfId="0" applyNumberFormat="1" applyFont="1" applyBorder="1" applyAlignment="1">
      <alignment horizontal="center" vertical="top"/>
    </xf>
    <xf numFmtId="164" fontId="0" fillId="0" borderId="0" xfId="1" applyNumberFormat="1" applyFont="1" applyAlignment="1">
      <alignment horizontal="left" wrapText="1"/>
    </xf>
  </cellXfs>
  <cellStyles count="7">
    <cellStyle name="Comma" xfId="1" builtinId="3"/>
    <cellStyle name="Comma 3 3" xfId="5" xr:uid="{00000000-0005-0000-0000-000001000000}"/>
    <cellStyle name="Currency" xfId="2" builtinId="4"/>
    <cellStyle name="Normal" xfId="0" builtinId="0"/>
    <cellStyle name="Normal 17" xfId="4" xr:uid="{00000000-0005-0000-0000-000004000000}"/>
    <cellStyle name="Normal 30 2" xfId="3" xr:uid="{00000000-0005-0000-0000-000005000000}"/>
    <cellStyle name="Percent" xfId="6" builtinId="5"/>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aterialit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udit%20&amp;%20Accountancy/FInancial%20Year%202021-22/Big%20Boss%20Corporation/Draft/BBCL%20Accounts--for%20IT-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ity_Annualised"/>
    </sheetNames>
    <sheetDataSet>
      <sheetData sheetId="0">
        <row r="81">
          <cell r="O81">
            <v>343927.64996606251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
      <sheetName val="PL"/>
      <sheetName val="SCH A"/>
      <sheetName val="Export and Import, TDS"/>
      <sheetName val="Background"/>
      <sheetName val="Notes"/>
      <sheetName val="Cash Flow"/>
      <sheetName val="Changes of Equity"/>
      <sheetName val="TDS"/>
      <sheetName val="Term Loan"/>
      <sheetName val="Other Income"/>
      <sheetName val="Car TDS"/>
      <sheetName val="Bank Charges"/>
      <sheetName val="Electricity, Gas"/>
      <sheetName val="List of  Mach. 2022"/>
    </sheetNames>
    <sheetDataSet>
      <sheetData sheetId="0">
        <row r="41">
          <cell r="E41">
            <v>1018560151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I96"/>
  <sheetViews>
    <sheetView view="pageBreakPreview" zoomScaleSheetLayoutView="100" workbookViewId="0">
      <selection activeCell="C20" sqref="C20"/>
    </sheetView>
  </sheetViews>
  <sheetFormatPr defaultColWidth="9.140625" defaultRowHeight="12.75" x14ac:dyDescent="0.2"/>
  <cols>
    <col min="1" max="1" width="13.7109375" style="60" customWidth="1"/>
    <col min="2" max="2" width="26.85546875" style="60" bestFit="1" customWidth="1"/>
    <col min="3" max="4" width="13.42578125" style="60" bestFit="1" customWidth="1"/>
    <col min="5" max="5" width="12.140625" style="60" bestFit="1" customWidth="1"/>
    <col min="6" max="6" width="25.5703125" style="60" bestFit="1" customWidth="1"/>
    <col min="7" max="7" width="8.28515625" style="60" bestFit="1" customWidth="1"/>
    <col min="8" max="8" width="12.7109375" style="60" hidden="1" customWidth="1"/>
    <col min="9" max="9" width="14.140625" style="60" hidden="1" customWidth="1"/>
    <col min="10" max="10" width="20" style="60" customWidth="1"/>
    <col min="11" max="16384" width="9.140625" style="60"/>
  </cols>
  <sheetData>
    <row r="1" spans="1:6" s="59" customFormat="1" x14ac:dyDescent="0.2">
      <c r="A1" s="59" t="s">
        <v>137</v>
      </c>
    </row>
    <row r="2" spans="1:6" s="59" customFormat="1" x14ac:dyDescent="0.2">
      <c r="A2" s="59" t="s">
        <v>69</v>
      </c>
    </row>
    <row r="3" spans="1:6" s="59" customFormat="1" x14ac:dyDescent="0.2">
      <c r="A3" s="59" t="s">
        <v>153</v>
      </c>
    </row>
    <row r="4" spans="1:6" s="59" customFormat="1" x14ac:dyDescent="0.2"/>
    <row r="5" spans="1:6" s="59" customFormat="1" x14ac:dyDescent="0.2">
      <c r="A5" s="59" t="s">
        <v>140</v>
      </c>
      <c r="C5" s="59" t="s">
        <v>141</v>
      </c>
    </row>
    <row r="6" spans="1:6" s="59" customFormat="1" x14ac:dyDescent="0.2"/>
    <row r="7" spans="1:6" s="59" customFormat="1" x14ac:dyDescent="0.2"/>
    <row r="8" spans="1:6" s="59" customFormat="1" x14ac:dyDescent="0.2">
      <c r="A8" s="80" t="s">
        <v>143</v>
      </c>
      <c r="B8" s="80" t="s">
        <v>29</v>
      </c>
      <c r="C8" s="80" t="s">
        <v>145</v>
      </c>
      <c r="D8" s="80" t="s">
        <v>146</v>
      </c>
      <c r="E8" s="80" t="s">
        <v>32</v>
      </c>
      <c r="F8" s="80" t="s">
        <v>144</v>
      </c>
    </row>
    <row r="9" spans="1:6" s="59" customFormat="1" x14ac:dyDescent="0.2">
      <c r="A9" s="61">
        <v>1</v>
      </c>
      <c r="B9" s="61" t="s">
        <v>147</v>
      </c>
      <c r="C9" s="61" t="s">
        <v>150</v>
      </c>
      <c r="D9" s="61">
        <v>450</v>
      </c>
      <c r="E9" s="62">
        <v>50000</v>
      </c>
      <c r="F9" s="61"/>
    </row>
    <row r="10" spans="1:6" s="59" customFormat="1" x14ac:dyDescent="0.2">
      <c r="A10" s="61">
        <v>2</v>
      </c>
      <c r="B10" s="61" t="s">
        <v>148</v>
      </c>
      <c r="C10" s="61"/>
      <c r="D10" s="61"/>
      <c r="E10" s="62">
        <v>120000</v>
      </c>
      <c r="F10" s="61"/>
    </row>
    <row r="11" spans="1:6" s="59" customFormat="1" x14ac:dyDescent="0.2">
      <c r="A11" s="61">
        <v>3</v>
      </c>
      <c r="B11" s="61" t="s">
        <v>149</v>
      </c>
      <c r="C11" s="61"/>
      <c r="D11" s="61"/>
      <c r="E11" s="62">
        <v>35000</v>
      </c>
      <c r="F11" s="61"/>
    </row>
    <row r="12" spans="1:6" s="59" customFormat="1" x14ac:dyDescent="0.2">
      <c r="A12" s="61">
        <v>4</v>
      </c>
      <c r="B12" s="61"/>
      <c r="C12" s="61"/>
      <c r="D12" s="61"/>
      <c r="E12" s="62"/>
      <c r="F12" s="61"/>
    </row>
    <row r="13" spans="1:6" s="59" customFormat="1" ht="13.5" thickBot="1" x14ac:dyDescent="0.25">
      <c r="B13" s="59" t="s">
        <v>1</v>
      </c>
      <c r="E13" s="83">
        <f>SUM(E9:E12)</f>
        <v>205000</v>
      </c>
    </row>
    <row r="14" spans="1:6" s="59" customFormat="1" ht="13.5" thickTop="1" x14ac:dyDescent="0.2"/>
    <row r="15" spans="1:6" s="59" customFormat="1" x14ac:dyDescent="0.2"/>
    <row r="16" spans="1:6" ht="9.75" customHeight="1" x14ac:dyDescent="0.2">
      <c r="A16" s="59"/>
    </row>
    <row r="18" spans="1:9" ht="11.45" customHeight="1" x14ac:dyDescent="0.2">
      <c r="A18" s="64"/>
      <c r="B18" s="65"/>
      <c r="C18" s="65"/>
      <c r="D18" s="65"/>
      <c r="E18" s="65"/>
      <c r="F18" s="65"/>
      <c r="G18" s="66"/>
      <c r="H18" s="67"/>
      <c r="I18" s="67"/>
    </row>
    <row r="19" spans="1:9" x14ac:dyDescent="0.2">
      <c r="A19" s="81" t="s">
        <v>152</v>
      </c>
      <c r="C19" s="84">
        <f>E13</f>
        <v>205000</v>
      </c>
      <c r="D19" s="65"/>
      <c r="E19" s="65"/>
      <c r="F19" s="65"/>
      <c r="G19" s="66"/>
      <c r="H19" s="67"/>
      <c r="I19" s="67"/>
    </row>
    <row r="20" spans="1:9" x14ac:dyDescent="0.2">
      <c r="A20" s="81" t="s">
        <v>151</v>
      </c>
      <c r="C20" s="84">
        <v>600000</v>
      </c>
      <c r="D20" s="65"/>
      <c r="E20" s="65"/>
      <c r="F20" s="65"/>
      <c r="G20" s="66"/>
      <c r="H20" s="67"/>
      <c r="I20" s="67"/>
    </row>
    <row r="21" spans="1:9" x14ac:dyDescent="0.2">
      <c r="A21" s="68" t="s">
        <v>133</v>
      </c>
      <c r="C21" s="156">
        <f>C19/C20</f>
        <v>0.34166666666666667</v>
      </c>
      <c r="D21" s="65"/>
      <c r="E21" s="65"/>
      <c r="F21" s="65"/>
      <c r="G21" s="66"/>
      <c r="H21" s="67"/>
      <c r="I21" s="67"/>
    </row>
    <row r="22" spans="1:9" ht="8.25" customHeight="1" x14ac:dyDescent="0.2"/>
    <row r="23" spans="1:9" ht="17.25" customHeight="1" x14ac:dyDescent="0.2">
      <c r="A23" s="59" t="s">
        <v>96</v>
      </c>
    </row>
    <row r="24" spans="1:9" ht="15.75" customHeight="1" x14ac:dyDescent="0.2">
      <c r="A24" s="157" t="s">
        <v>97</v>
      </c>
      <c r="B24" s="158"/>
      <c r="C24" s="158"/>
      <c r="D24" s="158"/>
      <c r="E24" s="158"/>
      <c r="F24" s="158"/>
      <c r="G24" s="158"/>
    </row>
    <row r="25" spans="1:9" ht="28.5" customHeight="1" x14ac:dyDescent="0.2">
      <c r="A25" s="157"/>
      <c r="B25" s="158"/>
      <c r="C25" s="158"/>
      <c r="D25" s="158"/>
      <c r="E25" s="158"/>
      <c r="F25" s="158"/>
      <c r="G25" s="158"/>
    </row>
    <row r="26" spans="1:9" ht="11.25" customHeight="1" x14ac:dyDescent="0.2"/>
    <row r="27" spans="1:9" x14ac:dyDescent="0.2">
      <c r="A27" s="69" t="s">
        <v>2</v>
      </c>
    </row>
    <row r="28" spans="1:9" ht="7.5" customHeight="1" x14ac:dyDescent="0.2">
      <c r="D28" s="70"/>
    </row>
    <row r="29" spans="1:9" x14ac:dyDescent="0.2">
      <c r="A29" s="60" t="s">
        <v>3</v>
      </c>
    </row>
    <row r="30" spans="1:9" x14ac:dyDescent="0.2">
      <c r="A30" s="60" t="s">
        <v>4</v>
      </c>
      <c r="C30" s="70"/>
    </row>
    <row r="31" spans="1:9" x14ac:dyDescent="0.2">
      <c r="A31" s="60" t="s">
        <v>5</v>
      </c>
    </row>
    <row r="32" spans="1:9" x14ac:dyDescent="0.2">
      <c r="A32" s="60" t="s">
        <v>6</v>
      </c>
      <c r="C32" s="70"/>
    </row>
    <row r="33" spans="1:7" x14ac:dyDescent="0.2">
      <c r="A33" s="60" t="s">
        <v>7</v>
      </c>
    </row>
    <row r="34" spans="1:7" hidden="1" x14ac:dyDescent="0.2">
      <c r="A34" s="60" t="s">
        <v>8</v>
      </c>
    </row>
    <row r="35" spans="1:7" ht="10.5" customHeight="1" x14ac:dyDescent="0.2"/>
    <row r="36" spans="1:7" x14ac:dyDescent="0.2">
      <c r="A36" s="69" t="s">
        <v>9</v>
      </c>
      <c r="B36" s="71"/>
      <c r="C36" s="71"/>
      <c r="D36" s="71"/>
      <c r="E36" s="71"/>
      <c r="F36" s="71"/>
      <c r="G36" s="71"/>
    </row>
    <row r="37" spans="1:7" ht="15" customHeight="1" x14ac:dyDescent="0.2">
      <c r="A37" s="72"/>
      <c r="B37" s="72"/>
      <c r="C37" s="72"/>
      <c r="E37" s="73" t="s">
        <v>34</v>
      </c>
    </row>
    <row r="38" spans="1:7" x14ac:dyDescent="0.2">
      <c r="A38" s="167" t="s">
        <v>134</v>
      </c>
      <c r="B38" s="168"/>
      <c r="C38" s="168"/>
      <c r="D38" s="74"/>
      <c r="E38" s="61"/>
    </row>
    <row r="39" spans="1:7" x14ac:dyDescent="0.2">
      <c r="A39" s="159" t="s">
        <v>10</v>
      </c>
      <c r="B39" s="160"/>
      <c r="C39" s="160"/>
      <c r="D39" s="75"/>
      <c r="E39" s="61"/>
    </row>
    <row r="40" spans="1:7" ht="34.5" customHeight="1" x14ac:dyDescent="0.2">
      <c r="A40" s="169" t="s">
        <v>11</v>
      </c>
      <c r="B40" s="170"/>
      <c r="C40" s="170"/>
      <c r="D40" s="171"/>
      <c r="E40" s="77"/>
    </row>
    <row r="41" spans="1:7" x14ac:dyDescent="0.2">
      <c r="A41" s="163" t="s">
        <v>12</v>
      </c>
      <c r="B41" s="164"/>
      <c r="C41" s="164"/>
      <c r="D41" s="75"/>
      <c r="E41" s="61"/>
    </row>
    <row r="42" spans="1:7" x14ac:dyDescent="0.2">
      <c r="A42" s="161" t="s">
        <v>13</v>
      </c>
      <c r="B42" s="162"/>
      <c r="C42" s="162"/>
      <c r="D42" s="76"/>
      <c r="E42" s="61"/>
    </row>
    <row r="43" spans="1:7" x14ac:dyDescent="0.2">
      <c r="A43" s="159" t="s">
        <v>14</v>
      </c>
      <c r="B43" s="160"/>
      <c r="C43" s="160"/>
      <c r="D43" s="75"/>
      <c r="E43" s="61"/>
    </row>
    <row r="44" spans="1:7" x14ac:dyDescent="0.2">
      <c r="A44" s="161" t="s">
        <v>15</v>
      </c>
      <c r="B44" s="162"/>
      <c r="C44" s="162"/>
      <c r="D44" s="76"/>
      <c r="E44" s="61"/>
    </row>
    <row r="45" spans="1:7" x14ac:dyDescent="0.2">
      <c r="A45" s="163" t="s">
        <v>135</v>
      </c>
      <c r="B45" s="164"/>
      <c r="C45" s="164"/>
      <c r="D45" s="75"/>
      <c r="E45" s="78"/>
    </row>
    <row r="46" spans="1:7" x14ac:dyDescent="0.2">
      <c r="A46" s="165" t="s">
        <v>136</v>
      </c>
      <c r="B46" s="166"/>
      <c r="C46" s="166"/>
      <c r="D46" s="79"/>
      <c r="E46" s="61"/>
    </row>
    <row r="47" spans="1:7" ht="12" customHeight="1" x14ac:dyDescent="0.2">
      <c r="A47" s="67"/>
      <c r="B47" s="67"/>
      <c r="C47" s="67"/>
    </row>
    <row r="48" spans="1:7" x14ac:dyDescent="0.2">
      <c r="A48" s="82" t="s">
        <v>142</v>
      </c>
      <c r="B48" s="82"/>
      <c r="C48" s="82"/>
      <c r="D48" s="82"/>
      <c r="E48" s="82"/>
    </row>
    <row r="49" spans="1:7" ht="8.25" customHeight="1" x14ac:dyDescent="0.2"/>
    <row r="50" spans="1:7" ht="9" customHeight="1" x14ac:dyDescent="0.2"/>
    <row r="60" spans="1:7" x14ac:dyDescent="0.2">
      <c r="A60" s="69" t="s">
        <v>18</v>
      </c>
      <c r="B60" s="59"/>
      <c r="C60" s="59"/>
      <c r="D60" s="59"/>
      <c r="E60" s="59"/>
      <c r="F60" s="59"/>
      <c r="G60" s="59"/>
    </row>
    <row r="63" spans="1:7" x14ac:dyDescent="0.2">
      <c r="A63" s="59">
        <v>1</v>
      </c>
    </row>
    <row r="64" spans="1:7" x14ac:dyDescent="0.2">
      <c r="A64" s="59"/>
    </row>
    <row r="65" spans="1:4" x14ac:dyDescent="0.2">
      <c r="A65" s="59"/>
      <c r="C65" s="60" t="s">
        <v>20</v>
      </c>
      <c r="D65" s="63"/>
    </row>
    <row r="66" spans="1:4" x14ac:dyDescent="0.2">
      <c r="A66" s="59"/>
      <c r="B66" s="60" t="s">
        <v>21</v>
      </c>
      <c r="C66" s="60" t="s">
        <v>22</v>
      </c>
      <c r="D66" s="63">
        <v>50000</v>
      </c>
    </row>
    <row r="67" spans="1:4" x14ac:dyDescent="0.2">
      <c r="A67" s="59"/>
      <c r="D67" s="63"/>
    </row>
    <row r="68" spans="1:4" x14ac:dyDescent="0.2">
      <c r="A68" s="59">
        <v>2</v>
      </c>
      <c r="D68" s="63"/>
    </row>
    <row r="69" spans="1:4" x14ac:dyDescent="0.2">
      <c r="A69" s="59"/>
      <c r="D69" s="63"/>
    </row>
    <row r="70" spans="1:4" x14ac:dyDescent="0.2">
      <c r="A70" s="59"/>
      <c r="C70" s="60" t="s">
        <v>20</v>
      </c>
      <c r="D70" s="63"/>
    </row>
    <row r="71" spans="1:4" x14ac:dyDescent="0.2">
      <c r="A71" s="59"/>
      <c r="B71" s="60" t="s">
        <v>24</v>
      </c>
      <c r="C71" s="60" t="s">
        <v>22</v>
      </c>
      <c r="D71" s="63">
        <v>60000</v>
      </c>
    </row>
    <row r="72" spans="1:4" x14ac:dyDescent="0.2">
      <c r="A72" s="59"/>
      <c r="D72" s="63"/>
    </row>
    <row r="73" spans="1:4" x14ac:dyDescent="0.2">
      <c r="A73" s="59">
        <v>3</v>
      </c>
      <c r="D73" s="63"/>
    </row>
    <row r="74" spans="1:4" x14ac:dyDescent="0.2">
      <c r="A74" s="59"/>
      <c r="D74" s="63"/>
    </row>
    <row r="75" spans="1:4" x14ac:dyDescent="0.2">
      <c r="A75" s="59"/>
      <c r="C75" s="60" t="s">
        <v>20</v>
      </c>
      <c r="D75" s="63"/>
    </row>
    <row r="76" spans="1:4" x14ac:dyDescent="0.2">
      <c r="A76" s="59"/>
      <c r="B76" s="60" t="s">
        <v>19</v>
      </c>
      <c r="C76" s="60" t="s">
        <v>22</v>
      </c>
      <c r="D76" s="63">
        <v>50000</v>
      </c>
    </row>
    <row r="77" spans="1:4" x14ac:dyDescent="0.2">
      <c r="A77" s="59"/>
      <c r="B77" s="60" t="s">
        <v>21</v>
      </c>
      <c r="C77" s="60" t="s">
        <v>22</v>
      </c>
      <c r="D77" s="63">
        <v>10000</v>
      </c>
    </row>
    <row r="78" spans="1:4" x14ac:dyDescent="0.2">
      <c r="A78" s="59"/>
      <c r="D78" s="63"/>
    </row>
    <row r="79" spans="1:4" x14ac:dyDescent="0.2">
      <c r="A79" s="59">
        <v>4</v>
      </c>
      <c r="D79" s="63"/>
    </row>
    <row r="80" spans="1:4" x14ac:dyDescent="0.2">
      <c r="A80" s="59"/>
      <c r="D80" s="63"/>
    </row>
    <row r="81" spans="1:4" x14ac:dyDescent="0.2">
      <c r="A81" s="59"/>
      <c r="C81" s="60" t="s">
        <v>20</v>
      </c>
      <c r="D81" s="63"/>
    </row>
    <row r="82" spans="1:4" x14ac:dyDescent="0.2">
      <c r="A82" s="59"/>
      <c r="B82" s="60" t="s">
        <v>25</v>
      </c>
      <c r="C82" s="60" t="s">
        <v>22</v>
      </c>
      <c r="D82" s="63">
        <v>10000</v>
      </c>
    </row>
    <row r="83" spans="1:4" x14ac:dyDescent="0.2">
      <c r="A83" s="59"/>
      <c r="B83" s="60" t="s">
        <v>21</v>
      </c>
      <c r="C83" s="60" t="s">
        <v>22</v>
      </c>
      <c r="D83" s="63">
        <v>30000</v>
      </c>
    </row>
    <row r="84" spans="1:4" x14ac:dyDescent="0.2">
      <c r="A84" s="59"/>
      <c r="D84" s="63"/>
    </row>
    <row r="85" spans="1:4" x14ac:dyDescent="0.2">
      <c r="A85" s="59">
        <v>5</v>
      </c>
      <c r="D85" s="63"/>
    </row>
    <row r="86" spans="1:4" x14ac:dyDescent="0.2">
      <c r="A86" s="59"/>
      <c r="D86" s="63"/>
    </row>
    <row r="87" spans="1:4" x14ac:dyDescent="0.2">
      <c r="A87" s="59"/>
      <c r="C87" s="60" t="s">
        <v>20</v>
      </c>
      <c r="D87" s="63"/>
    </row>
    <row r="88" spans="1:4" x14ac:dyDescent="0.2">
      <c r="A88" s="59"/>
      <c r="B88" s="60" t="s">
        <v>21</v>
      </c>
      <c r="C88" s="60" t="s">
        <v>22</v>
      </c>
      <c r="D88" s="63">
        <v>10000</v>
      </c>
    </row>
    <row r="89" spans="1:4" x14ac:dyDescent="0.2">
      <c r="A89" s="59"/>
      <c r="D89" s="63"/>
    </row>
    <row r="90" spans="1:4" x14ac:dyDescent="0.2">
      <c r="A90" s="59">
        <v>6</v>
      </c>
      <c r="D90" s="63"/>
    </row>
    <row r="91" spans="1:4" x14ac:dyDescent="0.2">
      <c r="A91" s="59"/>
      <c r="D91" s="63"/>
    </row>
    <row r="92" spans="1:4" x14ac:dyDescent="0.2">
      <c r="A92" s="59"/>
      <c r="C92" s="60" t="s">
        <v>20</v>
      </c>
      <c r="D92" s="63"/>
    </row>
    <row r="93" spans="1:4" x14ac:dyDescent="0.2">
      <c r="A93" s="59"/>
      <c r="B93" s="60" t="s">
        <v>23</v>
      </c>
      <c r="C93" s="60" t="s">
        <v>22</v>
      </c>
      <c r="D93" s="63">
        <v>100000</v>
      </c>
    </row>
    <row r="94" spans="1:4" x14ac:dyDescent="0.2">
      <c r="A94" s="59"/>
      <c r="D94" s="70"/>
    </row>
    <row r="95" spans="1:4" x14ac:dyDescent="0.2">
      <c r="A95" s="59" t="s">
        <v>26</v>
      </c>
    </row>
    <row r="96" spans="1:4" x14ac:dyDescent="0.2">
      <c r="A96" s="59"/>
    </row>
  </sheetData>
  <mergeCells count="10">
    <mergeCell ref="A24:G25"/>
    <mergeCell ref="A43:C43"/>
    <mergeCell ref="A44:C44"/>
    <mergeCell ref="A45:C45"/>
    <mergeCell ref="A46:C46"/>
    <mergeCell ref="A38:C38"/>
    <mergeCell ref="A39:C39"/>
    <mergeCell ref="A41:C41"/>
    <mergeCell ref="A42:C42"/>
    <mergeCell ref="A40:D40"/>
  </mergeCells>
  <pageMargins left="0.5" right="0.1" top="0.5" bottom="0.25" header="0.3" footer="0.3"/>
  <pageSetup paperSize="9" scale="80" orientation="landscape" r:id="rId1"/>
  <headerFooter>
    <oddHeader>&amp;R&amp;G</oddHeader>
  </headerFooter>
  <rowBreaks count="1" manualBreakCount="1">
    <brk id="49" max="14" man="1"/>
  </rowBreaks>
  <colBreaks count="1" manualBreakCount="1">
    <brk id="7" max="45" man="1"/>
  </col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0FAD4-A967-4989-8B70-E91851B9098D}">
  <sheetPr>
    <tabColor rgb="FF7030A0"/>
  </sheetPr>
  <dimension ref="A1:F30"/>
  <sheetViews>
    <sheetView workbookViewId="0">
      <selection activeCell="J4" sqref="J4"/>
    </sheetView>
  </sheetViews>
  <sheetFormatPr defaultColWidth="9.140625" defaultRowHeight="12.75" x14ac:dyDescent="0.2"/>
  <cols>
    <col min="1" max="1" width="28.5703125" style="124" customWidth="1"/>
    <col min="2" max="2" width="15.5703125" style="124" bestFit="1" customWidth="1"/>
    <col min="3" max="4" width="14.7109375" style="124" bestFit="1" customWidth="1"/>
    <col min="5" max="5" width="14.42578125" style="125" customWidth="1"/>
    <col min="6" max="6" width="15.7109375" style="124" customWidth="1"/>
    <col min="7" max="7" width="3.42578125" style="124" customWidth="1"/>
    <col min="8" max="16384" width="9.140625" style="124"/>
  </cols>
  <sheetData>
    <row r="1" spans="1:6" x14ac:dyDescent="0.2">
      <c r="A1" s="191"/>
      <c r="B1" s="191"/>
      <c r="C1" s="191"/>
      <c r="D1" s="122"/>
      <c r="E1" s="123"/>
      <c r="F1" s="122"/>
    </row>
    <row r="2" spans="1:6" x14ac:dyDescent="0.2">
      <c r="A2" s="192" t="s">
        <v>222</v>
      </c>
      <c r="B2" s="192"/>
      <c r="C2" s="192"/>
      <c r="D2" s="126"/>
      <c r="E2" s="127"/>
      <c r="F2" s="126"/>
    </row>
    <row r="3" spans="1:6" x14ac:dyDescent="0.2">
      <c r="A3" s="193" t="s">
        <v>216</v>
      </c>
      <c r="B3" s="193"/>
      <c r="C3" s="193"/>
      <c r="D3" s="126"/>
      <c r="E3" s="127"/>
      <c r="F3" s="126"/>
    </row>
    <row r="4" spans="1:6" x14ac:dyDescent="0.2">
      <c r="A4" s="193" t="s">
        <v>223</v>
      </c>
      <c r="B4" s="193"/>
      <c r="C4" s="193"/>
      <c r="D4" s="126"/>
      <c r="E4" s="127"/>
      <c r="F4" s="126"/>
    </row>
    <row r="5" spans="1:6" x14ac:dyDescent="0.2">
      <c r="A5" s="128" t="s">
        <v>224</v>
      </c>
      <c r="B5" s="129" t="s">
        <v>213</v>
      </c>
      <c r="C5" s="194" t="s">
        <v>212</v>
      </c>
      <c r="D5" s="195"/>
      <c r="E5" s="130"/>
      <c r="F5" s="129" t="s">
        <v>211</v>
      </c>
    </row>
    <row r="6" spans="1:6" x14ac:dyDescent="0.2">
      <c r="A6" s="131" t="s">
        <v>210</v>
      </c>
      <c r="B6" s="132" t="s">
        <v>206</v>
      </c>
      <c r="C6" s="133" t="s">
        <v>225</v>
      </c>
      <c r="D6" s="133" t="s">
        <v>226</v>
      </c>
      <c r="E6" s="134" t="s">
        <v>207</v>
      </c>
      <c r="F6" s="132" t="s">
        <v>206</v>
      </c>
    </row>
    <row r="7" spans="1:6" x14ac:dyDescent="0.2">
      <c r="A7" s="135"/>
      <c r="B7" s="136"/>
      <c r="C7" s="137">
        <v>24501.599999999999</v>
      </c>
      <c r="D7" s="137">
        <v>24500</v>
      </c>
      <c r="E7" s="138">
        <v>0</v>
      </c>
      <c r="F7" s="139">
        <v>1.6</v>
      </c>
    </row>
    <row r="8" spans="1:6" x14ac:dyDescent="0.2">
      <c r="A8" s="135"/>
      <c r="B8" s="139">
        <v>43172</v>
      </c>
      <c r="C8" s="137">
        <v>271755</v>
      </c>
      <c r="D8" s="137">
        <v>305562</v>
      </c>
      <c r="E8" s="138">
        <v>0</v>
      </c>
      <c r="F8" s="139">
        <v>9365</v>
      </c>
    </row>
    <row r="9" spans="1:6" x14ac:dyDescent="0.2">
      <c r="A9" s="135"/>
      <c r="B9" s="139">
        <v>10940</v>
      </c>
      <c r="C9" s="140"/>
      <c r="D9" s="137">
        <v>11070</v>
      </c>
      <c r="E9" s="138">
        <v>0</v>
      </c>
      <c r="F9" s="141">
        <v>130</v>
      </c>
    </row>
    <row r="10" spans="1:6" x14ac:dyDescent="0.2">
      <c r="A10" s="135"/>
      <c r="B10" s="139">
        <v>14039</v>
      </c>
      <c r="C10" s="137">
        <v>36385</v>
      </c>
      <c r="D10" s="137">
        <v>50399</v>
      </c>
      <c r="E10" s="138">
        <v>0</v>
      </c>
      <c r="F10" s="139">
        <v>25</v>
      </c>
    </row>
    <row r="11" spans="1:6" x14ac:dyDescent="0.2">
      <c r="A11" s="135"/>
      <c r="B11" s="136"/>
      <c r="C11" s="137">
        <v>325875.3</v>
      </c>
      <c r="D11" s="137">
        <v>223960</v>
      </c>
      <c r="E11" s="138">
        <v>0</v>
      </c>
      <c r="F11" s="139">
        <v>101915.3</v>
      </c>
    </row>
    <row r="12" spans="1:6" x14ac:dyDescent="0.2">
      <c r="A12" s="135"/>
      <c r="B12" s="141">
        <v>296</v>
      </c>
      <c r="C12" s="137">
        <v>12825</v>
      </c>
      <c r="D12" s="137">
        <v>12300</v>
      </c>
      <c r="E12" s="138">
        <v>0</v>
      </c>
      <c r="F12" s="139">
        <v>229</v>
      </c>
    </row>
    <row r="13" spans="1:6" x14ac:dyDescent="0.2">
      <c r="A13" s="135"/>
      <c r="B13" s="139">
        <v>900</v>
      </c>
      <c r="C13" s="137">
        <v>29501.55</v>
      </c>
      <c r="D13" s="137">
        <v>30401.55</v>
      </c>
      <c r="E13" s="138">
        <v>0</v>
      </c>
      <c r="F13" s="136"/>
    </row>
    <row r="14" spans="1:6" x14ac:dyDescent="0.2">
      <c r="A14" s="135"/>
      <c r="B14" s="136"/>
      <c r="C14" s="137">
        <v>37380.6</v>
      </c>
      <c r="D14" s="137">
        <v>36230</v>
      </c>
      <c r="E14" s="138">
        <v>0</v>
      </c>
      <c r="F14" s="139">
        <v>1150.5999999999999</v>
      </c>
    </row>
    <row r="15" spans="1:6" x14ac:dyDescent="0.2">
      <c r="A15" s="135"/>
      <c r="B15" s="139">
        <v>11305</v>
      </c>
      <c r="C15" s="137">
        <v>12654</v>
      </c>
      <c r="D15" s="137">
        <v>23914</v>
      </c>
      <c r="E15" s="138">
        <v>0</v>
      </c>
      <c r="F15" s="139">
        <v>45</v>
      </c>
    </row>
    <row r="16" spans="1:6" x14ac:dyDescent="0.2">
      <c r="A16" s="135"/>
      <c r="B16" s="139">
        <v>23940</v>
      </c>
      <c r="C16" s="137">
        <v>99750</v>
      </c>
      <c r="D16" s="137">
        <v>87900</v>
      </c>
      <c r="E16" s="138">
        <v>0</v>
      </c>
      <c r="F16" s="139">
        <v>35790</v>
      </c>
    </row>
    <row r="17" spans="1:6" x14ac:dyDescent="0.2">
      <c r="A17" s="135"/>
      <c r="B17" s="139">
        <v>16150</v>
      </c>
      <c r="C17" s="140"/>
      <c r="D17" s="137">
        <v>11390</v>
      </c>
      <c r="E17" s="138">
        <v>0</v>
      </c>
      <c r="F17" s="139">
        <v>4760</v>
      </c>
    </row>
    <row r="18" spans="1:6" x14ac:dyDescent="0.2">
      <c r="A18" s="135"/>
      <c r="B18" s="139">
        <v>204</v>
      </c>
      <c r="C18" s="140"/>
      <c r="D18" s="137">
        <v>204</v>
      </c>
      <c r="E18" s="138">
        <v>0</v>
      </c>
      <c r="F18" s="136"/>
    </row>
    <row r="19" spans="1:6" x14ac:dyDescent="0.2">
      <c r="A19" s="135"/>
      <c r="B19" s="136"/>
      <c r="C19" s="137">
        <v>12289.2</v>
      </c>
      <c r="D19" s="137">
        <v>6120</v>
      </c>
      <c r="E19" s="138">
        <v>0</v>
      </c>
      <c r="F19" s="139">
        <v>6169.2</v>
      </c>
    </row>
    <row r="20" spans="1:6" x14ac:dyDescent="0.2">
      <c r="A20" s="135"/>
      <c r="B20" s="136"/>
      <c r="C20" s="137">
        <v>3921.6</v>
      </c>
      <c r="D20" s="137">
        <v>3922</v>
      </c>
      <c r="E20" s="138">
        <v>0</v>
      </c>
      <c r="F20" s="141">
        <v>0.4</v>
      </c>
    </row>
    <row r="21" spans="1:6" x14ac:dyDescent="0.2">
      <c r="A21" s="135"/>
      <c r="B21" s="139">
        <v>26291.75</v>
      </c>
      <c r="C21" s="140"/>
      <c r="D21" s="137">
        <v>13734</v>
      </c>
      <c r="E21" s="138">
        <v>0</v>
      </c>
      <c r="F21" s="139">
        <v>12557.75</v>
      </c>
    </row>
    <row r="22" spans="1:6" x14ac:dyDescent="0.2">
      <c r="A22" s="135"/>
      <c r="B22" s="141">
        <v>175.25</v>
      </c>
      <c r="C22" s="140"/>
      <c r="D22" s="140"/>
      <c r="E22" s="138">
        <v>0</v>
      </c>
      <c r="F22" s="141">
        <v>175.25</v>
      </c>
    </row>
    <row r="23" spans="1:6" x14ac:dyDescent="0.2">
      <c r="A23" s="135"/>
      <c r="B23" s="139">
        <v>773.75</v>
      </c>
      <c r="C23" s="140"/>
      <c r="D23" s="140"/>
      <c r="E23" s="138">
        <v>0</v>
      </c>
      <c r="F23" s="139">
        <v>773.75</v>
      </c>
    </row>
    <row r="24" spans="1:6" x14ac:dyDescent="0.2">
      <c r="A24" s="135"/>
      <c r="B24" s="139">
        <v>56854.25</v>
      </c>
      <c r="C24" s="137">
        <v>281481.40000000002</v>
      </c>
      <c r="D24" s="137">
        <v>232564.1</v>
      </c>
      <c r="E24" s="138">
        <v>0</v>
      </c>
      <c r="F24" s="139">
        <v>105771.55</v>
      </c>
    </row>
    <row r="25" spans="1:6" x14ac:dyDescent="0.2">
      <c r="A25" s="135"/>
      <c r="B25" s="139">
        <v>4122.95</v>
      </c>
      <c r="C25" s="140"/>
      <c r="D25" s="137">
        <v>1000</v>
      </c>
      <c r="E25" s="138">
        <v>0</v>
      </c>
      <c r="F25" s="139">
        <v>3122.95</v>
      </c>
    </row>
    <row r="26" spans="1:6" x14ac:dyDescent="0.2">
      <c r="A26" s="135"/>
      <c r="B26" s="139">
        <v>12690.48</v>
      </c>
      <c r="C26" s="140"/>
      <c r="D26" s="140"/>
      <c r="E26" s="138">
        <v>0</v>
      </c>
      <c r="F26" s="139">
        <v>12690.48</v>
      </c>
    </row>
    <row r="27" spans="1:6" x14ac:dyDescent="0.2">
      <c r="A27" s="135"/>
      <c r="B27" s="139">
        <v>7843.2</v>
      </c>
      <c r="C27" s="140"/>
      <c r="D27" s="137">
        <v>7843.2</v>
      </c>
      <c r="E27" s="138">
        <v>0</v>
      </c>
      <c r="F27" s="136"/>
    </row>
    <row r="28" spans="1:6" x14ac:dyDescent="0.2">
      <c r="A28" s="135"/>
      <c r="B28" s="139">
        <v>777.75</v>
      </c>
      <c r="C28" s="140"/>
      <c r="D28" s="140"/>
      <c r="E28" s="138">
        <v>0</v>
      </c>
      <c r="F28" s="139">
        <v>777.75</v>
      </c>
    </row>
    <row r="29" spans="1:6" x14ac:dyDescent="0.2">
      <c r="A29" s="135"/>
      <c r="B29" s="139"/>
      <c r="C29" s="140"/>
      <c r="D29" s="140"/>
      <c r="E29" s="138">
        <v>0</v>
      </c>
      <c r="F29" s="139"/>
    </row>
    <row r="30" spans="1:6" x14ac:dyDescent="0.2">
      <c r="A30" s="142" t="s">
        <v>205</v>
      </c>
      <c r="B30" s="143">
        <v>65037691.939999998</v>
      </c>
      <c r="C30" s="144">
        <v>418809929.51999998</v>
      </c>
      <c r="D30" s="144">
        <v>433570898.63</v>
      </c>
      <c r="E30" s="145">
        <v>433570898.63</v>
      </c>
      <c r="F30" s="143">
        <v>50276722.829999998</v>
      </c>
    </row>
  </sheetData>
  <mergeCells count="5">
    <mergeCell ref="A1:C1"/>
    <mergeCell ref="A2:C2"/>
    <mergeCell ref="A3:C3"/>
    <mergeCell ref="A4:C4"/>
    <mergeCell ref="C5:D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B6BB4-AC6E-4315-A8F6-1D208C869DF4}">
  <sheetPr>
    <tabColor rgb="FF00B0F0"/>
  </sheetPr>
  <dimension ref="A1:D35"/>
  <sheetViews>
    <sheetView view="pageBreakPreview" zoomScaleNormal="100" zoomScaleSheetLayoutView="100" workbookViewId="0">
      <selection activeCell="A29" sqref="A29"/>
    </sheetView>
  </sheetViews>
  <sheetFormatPr defaultRowHeight="15" x14ac:dyDescent="0.25"/>
  <cols>
    <col min="1" max="1" width="22.42578125" customWidth="1"/>
    <col min="2" max="2" width="22.140625" customWidth="1"/>
    <col min="3" max="3" width="18.85546875" customWidth="1"/>
    <col min="4" max="4" width="18.7109375" customWidth="1"/>
  </cols>
  <sheetData>
    <row r="1" spans="1:4" x14ac:dyDescent="0.25">
      <c r="A1" s="146" t="s">
        <v>162</v>
      </c>
      <c r="B1" s="146" t="s">
        <v>227</v>
      </c>
    </row>
    <row r="2" spans="1:4" x14ac:dyDescent="0.25">
      <c r="A2" s="146" t="s">
        <v>164</v>
      </c>
      <c r="B2" s="147">
        <v>44742</v>
      </c>
    </row>
    <row r="3" spans="1:4" x14ac:dyDescent="0.25">
      <c r="A3" s="146"/>
    </row>
    <row r="4" spans="1:4" x14ac:dyDescent="0.25">
      <c r="A4" s="146" t="s">
        <v>165</v>
      </c>
      <c r="B4" t="s">
        <v>166</v>
      </c>
    </row>
    <row r="5" spans="1:4" x14ac:dyDescent="0.25">
      <c r="A5" s="146"/>
    </row>
    <row r="6" spans="1:4" x14ac:dyDescent="0.25">
      <c r="A6" s="146" t="s">
        <v>228</v>
      </c>
      <c r="B6" t="s">
        <v>167</v>
      </c>
    </row>
    <row r="9" spans="1:4" x14ac:dyDescent="0.25">
      <c r="A9" t="s">
        <v>229</v>
      </c>
      <c r="B9" t="s">
        <v>230</v>
      </c>
    </row>
    <row r="11" spans="1:4" x14ac:dyDescent="0.25">
      <c r="A11" s="148" t="s">
        <v>231</v>
      </c>
      <c r="B11" s="148" t="s">
        <v>219</v>
      </c>
      <c r="C11" s="148" t="s">
        <v>232</v>
      </c>
      <c r="D11" s="148" t="s">
        <v>233</v>
      </c>
    </row>
    <row r="12" spans="1:4" x14ac:dyDescent="0.25">
      <c r="A12" s="149" t="s">
        <v>234</v>
      </c>
      <c r="B12" s="150">
        <v>369687851.97000003</v>
      </c>
      <c r="C12" s="150"/>
      <c r="D12" s="150"/>
    </row>
    <row r="13" spans="1:4" x14ac:dyDescent="0.25">
      <c r="A13" s="149" t="s">
        <v>235</v>
      </c>
      <c r="B13" s="150">
        <v>350507475.43000001</v>
      </c>
      <c r="C13" s="150"/>
      <c r="D13" s="150"/>
    </row>
    <row r="14" spans="1:4" x14ac:dyDescent="0.25">
      <c r="A14" s="149" t="s">
        <v>236</v>
      </c>
      <c r="B14" s="150">
        <v>349846772</v>
      </c>
      <c r="C14" s="150"/>
      <c r="D14" s="150"/>
    </row>
    <row r="15" spans="1:4" x14ac:dyDescent="0.25">
      <c r="A15" s="149" t="s">
        <v>237</v>
      </c>
      <c r="B15" s="150">
        <v>295911199.75999999</v>
      </c>
      <c r="C15" s="150"/>
      <c r="D15" s="150"/>
    </row>
    <row r="16" spans="1:4" x14ac:dyDescent="0.25">
      <c r="A16" s="149" t="s">
        <v>238</v>
      </c>
      <c r="B16" s="150">
        <v>337456390.32999998</v>
      </c>
      <c r="C16" s="150"/>
      <c r="D16" s="150"/>
    </row>
    <row r="17" spans="1:4" x14ac:dyDescent="0.25">
      <c r="A17" s="149" t="s">
        <v>239</v>
      </c>
      <c r="B17" s="150">
        <v>335477929.24000001</v>
      </c>
      <c r="C17" s="150"/>
      <c r="D17" s="150"/>
    </row>
    <row r="18" spans="1:4" x14ac:dyDescent="0.25">
      <c r="A18" s="149" t="s">
        <v>240</v>
      </c>
      <c r="B18" s="150">
        <v>333918376.85000002</v>
      </c>
      <c r="C18" s="150"/>
      <c r="D18" s="150"/>
    </row>
    <row r="19" spans="1:4" x14ac:dyDescent="0.25">
      <c r="A19" s="149" t="s">
        <v>241</v>
      </c>
      <c r="B19" s="150">
        <v>294076847.52999997</v>
      </c>
      <c r="C19" s="150"/>
      <c r="D19" s="150"/>
    </row>
    <row r="20" spans="1:4" x14ac:dyDescent="0.25">
      <c r="A20" s="149" t="s">
        <v>242</v>
      </c>
      <c r="B20" s="150">
        <v>305541478.63</v>
      </c>
      <c r="C20" s="150"/>
      <c r="D20" s="150"/>
    </row>
    <row r="21" spans="1:4" x14ac:dyDescent="0.25">
      <c r="A21" s="149" t="s">
        <v>243</v>
      </c>
      <c r="B21" s="150">
        <v>376811786.99000001</v>
      </c>
      <c r="C21" s="150"/>
      <c r="D21" s="150"/>
    </row>
    <row r="22" spans="1:4" x14ac:dyDescent="0.25">
      <c r="A22" s="149" t="s">
        <v>244</v>
      </c>
      <c r="B22" s="150">
        <v>320759794.18000001</v>
      </c>
      <c r="C22" s="150"/>
      <c r="D22" s="150"/>
    </row>
    <row r="23" spans="1:4" x14ac:dyDescent="0.25">
      <c r="A23" s="149" t="s">
        <v>245</v>
      </c>
      <c r="B23" s="150">
        <v>310228206.64999998</v>
      </c>
      <c r="C23" s="150"/>
      <c r="D23" s="150"/>
    </row>
    <row r="24" spans="1:4" x14ac:dyDescent="0.25">
      <c r="A24" s="151" t="s">
        <v>246</v>
      </c>
      <c r="B24" s="152">
        <f>SUM(B12:B23)</f>
        <v>3980224109.5599995</v>
      </c>
      <c r="C24" s="150"/>
      <c r="D24" s="150"/>
    </row>
    <row r="26" spans="1:4" x14ac:dyDescent="0.25">
      <c r="A26" t="s">
        <v>201</v>
      </c>
      <c r="B26" s="196" t="s">
        <v>247</v>
      </c>
      <c r="C26" s="196"/>
      <c r="D26" s="196"/>
    </row>
    <row r="27" spans="1:4" x14ac:dyDescent="0.25">
      <c r="B27" s="196"/>
      <c r="C27" s="196"/>
      <c r="D27" s="196"/>
    </row>
    <row r="28" spans="1:4" x14ac:dyDescent="0.25">
      <c r="B28" s="155"/>
      <c r="C28" s="155"/>
      <c r="D28" s="155"/>
    </row>
    <row r="29" spans="1:4" x14ac:dyDescent="0.25">
      <c r="B29" s="155"/>
      <c r="C29" s="155"/>
      <c r="D29" s="155"/>
    </row>
    <row r="30" spans="1:4" x14ac:dyDescent="0.25">
      <c r="B30" s="155"/>
      <c r="C30" s="155"/>
      <c r="D30" s="155"/>
    </row>
    <row r="33" spans="1:2" x14ac:dyDescent="0.25">
      <c r="A33" t="s">
        <v>248</v>
      </c>
      <c r="B33" s="153">
        <v>7876319884</v>
      </c>
    </row>
    <row r="35" spans="1:2" x14ac:dyDescent="0.25">
      <c r="A35" t="s">
        <v>249</v>
      </c>
      <c r="B35" s="154">
        <f>B33-B24</f>
        <v>3896095774.4400005</v>
      </c>
    </row>
  </sheetData>
  <mergeCells count="1">
    <mergeCell ref="B26:D2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34"/>
  <sheetViews>
    <sheetView view="pageBreakPreview" topLeftCell="A9" zoomScaleSheetLayoutView="100" workbookViewId="0">
      <selection activeCell="E29" sqref="E29"/>
    </sheetView>
  </sheetViews>
  <sheetFormatPr defaultRowHeight="12.75" x14ac:dyDescent="0.2"/>
  <cols>
    <col min="1" max="1" width="18.140625" style="44" customWidth="1"/>
    <col min="2" max="2" width="17.7109375" style="44" customWidth="1"/>
    <col min="3" max="3" width="18.42578125" style="44" customWidth="1"/>
    <col min="4" max="4" width="20" style="44" customWidth="1"/>
    <col min="5" max="5" width="15.28515625" style="44" customWidth="1"/>
    <col min="6" max="256" width="9.140625" style="44"/>
    <col min="257" max="257" width="22" style="44" customWidth="1"/>
    <col min="258" max="258" width="15.42578125" style="44" customWidth="1"/>
    <col min="259" max="259" width="17" style="44" customWidth="1"/>
    <col min="260" max="260" width="20.7109375" style="44" customWidth="1"/>
    <col min="261" max="261" width="15.28515625" style="44" customWidth="1"/>
    <col min="262" max="512" width="9.140625" style="44"/>
    <col min="513" max="513" width="22" style="44" customWidth="1"/>
    <col min="514" max="514" width="15.42578125" style="44" customWidth="1"/>
    <col min="515" max="515" width="17" style="44" customWidth="1"/>
    <col min="516" max="516" width="20.7109375" style="44" customWidth="1"/>
    <col min="517" max="517" width="15.28515625" style="44" customWidth="1"/>
    <col min="518" max="768" width="9.140625" style="44"/>
    <col min="769" max="769" width="22" style="44" customWidth="1"/>
    <col min="770" max="770" width="15.42578125" style="44" customWidth="1"/>
    <col min="771" max="771" width="17" style="44" customWidth="1"/>
    <col min="772" max="772" width="20.7109375" style="44" customWidth="1"/>
    <col min="773" max="773" width="15.28515625" style="44" customWidth="1"/>
    <col min="774" max="1024" width="9.140625" style="44"/>
    <col min="1025" max="1025" width="22" style="44" customWidth="1"/>
    <col min="1026" max="1026" width="15.42578125" style="44" customWidth="1"/>
    <col min="1027" max="1027" width="17" style="44" customWidth="1"/>
    <col min="1028" max="1028" width="20.7109375" style="44" customWidth="1"/>
    <col min="1029" max="1029" width="15.28515625" style="44" customWidth="1"/>
    <col min="1030" max="1280" width="9.140625" style="44"/>
    <col min="1281" max="1281" width="22" style="44" customWidth="1"/>
    <col min="1282" max="1282" width="15.42578125" style="44" customWidth="1"/>
    <col min="1283" max="1283" width="17" style="44" customWidth="1"/>
    <col min="1284" max="1284" width="20.7109375" style="44" customWidth="1"/>
    <col min="1285" max="1285" width="15.28515625" style="44" customWidth="1"/>
    <col min="1286" max="1536" width="9.140625" style="44"/>
    <col min="1537" max="1537" width="22" style="44" customWidth="1"/>
    <col min="1538" max="1538" width="15.42578125" style="44" customWidth="1"/>
    <col min="1539" max="1539" width="17" style="44" customWidth="1"/>
    <col min="1540" max="1540" width="20.7109375" style="44" customWidth="1"/>
    <col min="1541" max="1541" width="15.28515625" style="44" customWidth="1"/>
    <col min="1542" max="1792" width="9.140625" style="44"/>
    <col min="1793" max="1793" width="22" style="44" customWidth="1"/>
    <col min="1794" max="1794" width="15.42578125" style="44" customWidth="1"/>
    <col min="1795" max="1795" width="17" style="44" customWidth="1"/>
    <col min="1796" max="1796" width="20.7109375" style="44" customWidth="1"/>
    <col min="1797" max="1797" width="15.28515625" style="44" customWidth="1"/>
    <col min="1798" max="2048" width="9.140625" style="44"/>
    <col min="2049" max="2049" width="22" style="44" customWidth="1"/>
    <col min="2050" max="2050" width="15.42578125" style="44" customWidth="1"/>
    <col min="2051" max="2051" width="17" style="44" customWidth="1"/>
    <col min="2052" max="2052" width="20.7109375" style="44" customWidth="1"/>
    <col min="2053" max="2053" width="15.28515625" style="44" customWidth="1"/>
    <col min="2054" max="2304" width="9.140625" style="44"/>
    <col min="2305" max="2305" width="22" style="44" customWidth="1"/>
    <col min="2306" max="2306" width="15.42578125" style="44" customWidth="1"/>
    <col min="2307" max="2307" width="17" style="44" customWidth="1"/>
    <col min="2308" max="2308" width="20.7109375" style="44" customWidth="1"/>
    <col min="2309" max="2309" width="15.28515625" style="44" customWidth="1"/>
    <col min="2310" max="2560" width="9.140625" style="44"/>
    <col min="2561" max="2561" width="22" style="44" customWidth="1"/>
    <col min="2562" max="2562" width="15.42578125" style="44" customWidth="1"/>
    <col min="2563" max="2563" width="17" style="44" customWidth="1"/>
    <col min="2564" max="2564" width="20.7109375" style="44" customWidth="1"/>
    <col min="2565" max="2565" width="15.28515625" style="44" customWidth="1"/>
    <col min="2566" max="2816" width="9.140625" style="44"/>
    <col min="2817" max="2817" width="22" style="44" customWidth="1"/>
    <col min="2818" max="2818" width="15.42578125" style="44" customWidth="1"/>
    <col min="2819" max="2819" width="17" style="44" customWidth="1"/>
    <col min="2820" max="2820" width="20.7109375" style="44" customWidth="1"/>
    <col min="2821" max="2821" width="15.28515625" style="44" customWidth="1"/>
    <col min="2822" max="3072" width="9.140625" style="44"/>
    <col min="3073" max="3073" width="22" style="44" customWidth="1"/>
    <col min="3074" max="3074" width="15.42578125" style="44" customWidth="1"/>
    <col min="3075" max="3075" width="17" style="44" customWidth="1"/>
    <col min="3076" max="3076" width="20.7109375" style="44" customWidth="1"/>
    <col min="3077" max="3077" width="15.28515625" style="44" customWidth="1"/>
    <col min="3078" max="3328" width="9.140625" style="44"/>
    <col min="3329" max="3329" width="22" style="44" customWidth="1"/>
    <col min="3330" max="3330" width="15.42578125" style="44" customWidth="1"/>
    <col min="3331" max="3331" width="17" style="44" customWidth="1"/>
    <col min="3332" max="3332" width="20.7109375" style="44" customWidth="1"/>
    <col min="3333" max="3333" width="15.28515625" style="44" customWidth="1"/>
    <col min="3334" max="3584" width="9.140625" style="44"/>
    <col min="3585" max="3585" width="22" style="44" customWidth="1"/>
    <col min="3586" max="3586" width="15.42578125" style="44" customWidth="1"/>
    <col min="3587" max="3587" width="17" style="44" customWidth="1"/>
    <col min="3588" max="3588" width="20.7109375" style="44" customWidth="1"/>
    <col min="3589" max="3589" width="15.28515625" style="44" customWidth="1"/>
    <col min="3590" max="3840" width="9.140625" style="44"/>
    <col min="3841" max="3841" width="22" style="44" customWidth="1"/>
    <col min="3842" max="3842" width="15.42578125" style="44" customWidth="1"/>
    <col min="3843" max="3843" width="17" style="44" customWidth="1"/>
    <col min="3844" max="3844" width="20.7109375" style="44" customWidth="1"/>
    <col min="3845" max="3845" width="15.28515625" style="44" customWidth="1"/>
    <col min="3846" max="4096" width="9.140625" style="44"/>
    <col min="4097" max="4097" width="22" style="44" customWidth="1"/>
    <col min="4098" max="4098" width="15.42578125" style="44" customWidth="1"/>
    <col min="4099" max="4099" width="17" style="44" customWidth="1"/>
    <col min="4100" max="4100" width="20.7109375" style="44" customWidth="1"/>
    <col min="4101" max="4101" width="15.28515625" style="44" customWidth="1"/>
    <col min="4102" max="4352" width="9.140625" style="44"/>
    <col min="4353" max="4353" width="22" style="44" customWidth="1"/>
    <col min="4354" max="4354" width="15.42578125" style="44" customWidth="1"/>
    <col min="4355" max="4355" width="17" style="44" customWidth="1"/>
    <col min="4356" max="4356" width="20.7109375" style="44" customWidth="1"/>
    <col min="4357" max="4357" width="15.28515625" style="44" customWidth="1"/>
    <col min="4358" max="4608" width="9.140625" style="44"/>
    <col min="4609" max="4609" width="22" style="44" customWidth="1"/>
    <col min="4610" max="4610" width="15.42578125" style="44" customWidth="1"/>
    <col min="4611" max="4611" width="17" style="44" customWidth="1"/>
    <col min="4612" max="4612" width="20.7109375" style="44" customWidth="1"/>
    <col min="4613" max="4613" width="15.28515625" style="44" customWidth="1"/>
    <col min="4614" max="4864" width="9.140625" style="44"/>
    <col min="4865" max="4865" width="22" style="44" customWidth="1"/>
    <col min="4866" max="4866" width="15.42578125" style="44" customWidth="1"/>
    <col min="4867" max="4867" width="17" style="44" customWidth="1"/>
    <col min="4868" max="4868" width="20.7109375" style="44" customWidth="1"/>
    <col min="4869" max="4869" width="15.28515625" style="44" customWidth="1"/>
    <col min="4870" max="5120" width="9.140625" style="44"/>
    <col min="5121" max="5121" width="22" style="44" customWidth="1"/>
    <col min="5122" max="5122" width="15.42578125" style="44" customWidth="1"/>
    <col min="5123" max="5123" width="17" style="44" customWidth="1"/>
    <col min="5124" max="5124" width="20.7109375" style="44" customWidth="1"/>
    <col min="5125" max="5125" width="15.28515625" style="44" customWidth="1"/>
    <col min="5126" max="5376" width="9.140625" style="44"/>
    <col min="5377" max="5377" width="22" style="44" customWidth="1"/>
    <col min="5378" max="5378" width="15.42578125" style="44" customWidth="1"/>
    <col min="5379" max="5379" width="17" style="44" customWidth="1"/>
    <col min="5380" max="5380" width="20.7109375" style="44" customWidth="1"/>
    <col min="5381" max="5381" width="15.28515625" style="44" customWidth="1"/>
    <col min="5382" max="5632" width="9.140625" style="44"/>
    <col min="5633" max="5633" width="22" style="44" customWidth="1"/>
    <col min="5634" max="5634" width="15.42578125" style="44" customWidth="1"/>
    <col min="5635" max="5635" width="17" style="44" customWidth="1"/>
    <col min="5636" max="5636" width="20.7109375" style="44" customWidth="1"/>
    <col min="5637" max="5637" width="15.28515625" style="44" customWidth="1"/>
    <col min="5638" max="5888" width="9.140625" style="44"/>
    <col min="5889" max="5889" width="22" style="44" customWidth="1"/>
    <col min="5890" max="5890" width="15.42578125" style="44" customWidth="1"/>
    <col min="5891" max="5891" width="17" style="44" customWidth="1"/>
    <col min="5892" max="5892" width="20.7109375" style="44" customWidth="1"/>
    <col min="5893" max="5893" width="15.28515625" style="44" customWidth="1"/>
    <col min="5894" max="6144" width="9.140625" style="44"/>
    <col min="6145" max="6145" width="22" style="44" customWidth="1"/>
    <col min="6146" max="6146" width="15.42578125" style="44" customWidth="1"/>
    <col min="6147" max="6147" width="17" style="44" customWidth="1"/>
    <col min="6148" max="6148" width="20.7109375" style="44" customWidth="1"/>
    <col min="6149" max="6149" width="15.28515625" style="44" customWidth="1"/>
    <col min="6150" max="6400" width="9.140625" style="44"/>
    <col min="6401" max="6401" width="22" style="44" customWidth="1"/>
    <col min="6402" max="6402" width="15.42578125" style="44" customWidth="1"/>
    <col min="6403" max="6403" width="17" style="44" customWidth="1"/>
    <col min="6404" max="6404" width="20.7109375" style="44" customWidth="1"/>
    <col min="6405" max="6405" width="15.28515625" style="44" customWidth="1"/>
    <col min="6406" max="6656" width="9.140625" style="44"/>
    <col min="6657" max="6657" width="22" style="44" customWidth="1"/>
    <col min="6658" max="6658" width="15.42578125" style="44" customWidth="1"/>
    <col min="6659" max="6659" width="17" style="44" customWidth="1"/>
    <col min="6660" max="6660" width="20.7109375" style="44" customWidth="1"/>
    <col min="6661" max="6661" width="15.28515625" style="44" customWidth="1"/>
    <col min="6662" max="6912" width="9.140625" style="44"/>
    <col min="6913" max="6913" width="22" style="44" customWidth="1"/>
    <col min="6914" max="6914" width="15.42578125" style="44" customWidth="1"/>
    <col min="6915" max="6915" width="17" style="44" customWidth="1"/>
    <col min="6916" max="6916" width="20.7109375" style="44" customWidth="1"/>
    <col min="6917" max="6917" width="15.28515625" style="44" customWidth="1"/>
    <col min="6918" max="7168" width="9.140625" style="44"/>
    <col min="7169" max="7169" width="22" style="44" customWidth="1"/>
    <col min="7170" max="7170" width="15.42578125" style="44" customWidth="1"/>
    <col min="7171" max="7171" width="17" style="44" customWidth="1"/>
    <col min="7172" max="7172" width="20.7109375" style="44" customWidth="1"/>
    <col min="7173" max="7173" width="15.28515625" style="44" customWidth="1"/>
    <col min="7174" max="7424" width="9.140625" style="44"/>
    <col min="7425" max="7425" width="22" style="44" customWidth="1"/>
    <col min="7426" max="7426" width="15.42578125" style="44" customWidth="1"/>
    <col min="7427" max="7427" width="17" style="44" customWidth="1"/>
    <col min="7428" max="7428" width="20.7109375" style="44" customWidth="1"/>
    <col min="7429" max="7429" width="15.28515625" style="44" customWidth="1"/>
    <col min="7430" max="7680" width="9.140625" style="44"/>
    <col min="7681" max="7681" width="22" style="44" customWidth="1"/>
    <col min="7682" max="7682" width="15.42578125" style="44" customWidth="1"/>
    <col min="7683" max="7683" width="17" style="44" customWidth="1"/>
    <col min="7684" max="7684" width="20.7109375" style="44" customWidth="1"/>
    <col min="7685" max="7685" width="15.28515625" style="44" customWidth="1"/>
    <col min="7686" max="7936" width="9.140625" style="44"/>
    <col min="7937" max="7937" width="22" style="44" customWidth="1"/>
    <col min="7938" max="7938" width="15.42578125" style="44" customWidth="1"/>
    <col min="7939" max="7939" width="17" style="44" customWidth="1"/>
    <col min="7940" max="7940" width="20.7109375" style="44" customWidth="1"/>
    <col min="7941" max="7941" width="15.28515625" style="44" customWidth="1"/>
    <col min="7942" max="8192" width="9.140625" style="44"/>
    <col min="8193" max="8193" width="22" style="44" customWidth="1"/>
    <col min="8194" max="8194" width="15.42578125" style="44" customWidth="1"/>
    <col min="8195" max="8195" width="17" style="44" customWidth="1"/>
    <col min="8196" max="8196" width="20.7109375" style="44" customWidth="1"/>
    <col min="8197" max="8197" width="15.28515625" style="44" customWidth="1"/>
    <col min="8198" max="8448" width="9.140625" style="44"/>
    <col min="8449" max="8449" width="22" style="44" customWidth="1"/>
    <col min="8450" max="8450" width="15.42578125" style="44" customWidth="1"/>
    <col min="8451" max="8451" width="17" style="44" customWidth="1"/>
    <col min="8452" max="8452" width="20.7109375" style="44" customWidth="1"/>
    <col min="8453" max="8453" width="15.28515625" style="44" customWidth="1"/>
    <col min="8454" max="8704" width="9.140625" style="44"/>
    <col min="8705" max="8705" width="22" style="44" customWidth="1"/>
    <col min="8706" max="8706" width="15.42578125" style="44" customWidth="1"/>
    <col min="8707" max="8707" width="17" style="44" customWidth="1"/>
    <col min="8708" max="8708" width="20.7109375" style="44" customWidth="1"/>
    <col min="8709" max="8709" width="15.28515625" style="44" customWidth="1"/>
    <col min="8710" max="8960" width="9.140625" style="44"/>
    <col min="8961" max="8961" width="22" style="44" customWidth="1"/>
    <col min="8962" max="8962" width="15.42578125" style="44" customWidth="1"/>
    <col min="8963" max="8963" width="17" style="44" customWidth="1"/>
    <col min="8964" max="8964" width="20.7109375" style="44" customWidth="1"/>
    <col min="8965" max="8965" width="15.28515625" style="44" customWidth="1"/>
    <col min="8966" max="9216" width="9.140625" style="44"/>
    <col min="9217" max="9217" width="22" style="44" customWidth="1"/>
    <col min="9218" max="9218" width="15.42578125" style="44" customWidth="1"/>
    <col min="9219" max="9219" width="17" style="44" customWidth="1"/>
    <col min="9220" max="9220" width="20.7109375" style="44" customWidth="1"/>
    <col min="9221" max="9221" width="15.28515625" style="44" customWidth="1"/>
    <col min="9222" max="9472" width="9.140625" style="44"/>
    <col min="9473" max="9473" width="22" style="44" customWidth="1"/>
    <col min="9474" max="9474" width="15.42578125" style="44" customWidth="1"/>
    <col min="9475" max="9475" width="17" style="44" customWidth="1"/>
    <col min="9476" max="9476" width="20.7109375" style="44" customWidth="1"/>
    <col min="9477" max="9477" width="15.28515625" style="44" customWidth="1"/>
    <col min="9478" max="9728" width="9.140625" style="44"/>
    <col min="9729" max="9729" width="22" style="44" customWidth="1"/>
    <col min="9730" max="9730" width="15.42578125" style="44" customWidth="1"/>
    <col min="9731" max="9731" width="17" style="44" customWidth="1"/>
    <col min="9732" max="9732" width="20.7109375" style="44" customWidth="1"/>
    <col min="9733" max="9733" width="15.28515625" style="44" customWidth="1"/>
    <col min="9734" max="9984" width="9.140625" style="44"/>
    <col min="9985" max="9985" width="22" style="44" customWidth="1"/>
    <col min="9986" max="9986" width="15.42578125" style="44" customWidth="1"/>
    <col min="9987" max="9987" width="17" style="44" customWidth="1"/>
    <col min="9988" max="9988" width="20.7109375" style="44" customWidth="1"/>
    <col min="9989" max="9989" width="15.28515625" style="44" customWidth="1"/>
    <col min="9990" max="10240" width="9.140625" style="44"/>
    <col min="10241" max="10241" width="22" style="44" customWidth="1"/>
    <col min="10242" max="10242" width="15.42578125" style="44" customWidth="1"/>
    <col min="10243" max="10243" width="17" style="44" customWidth="1"/>
    <col min="10244" max="10244" width="20.7109375" style="44" customWidth="1"/>
    <col min="10245" max="10245" width="15.28515625" style="44" customWidth="1"/>
    <col min="10246" max="10496" width="9.140625" style="44"/>
    <col min="10497" max="10497" width="22" style="44" customWidth="1"/>
    <col min="10498" max="10498" width="15.42578125" style="44" customWidth="1"/>
    <col min="10499" max="10499" width="17" style="44" customWidth="1"/>
    <col min="10500" max="10500" width="20.7109375" style="44" customWidth="1"/>
    <col min="10501" max="10501" width="15.28515625" style="44" customWidth="1"/>
    <col min="10502" max="10752" width="9.140625" style="44"/>
    <col min="10753" max="10753" width="22" style="44" customWidth="1"/>
    <col min="10754" max="10754" width="15.42578125" style="44" customWidth="1"/>
    <col min="10755" max="10755" width="17" style="44" customWidth="1"/>
    <col min="10756" max="10756" width="20.7109375" style="44" customWidth="1"/>
    <col min="10757" max="10757" width="15.28515625" style="44" customWidth="1"/>
    <col min="10758" max="11008" width="9.140625" style="44"/>
    <col min="11009" max="11009" width="22" style="44" customWidth="1"/>
    <col min="11010" max="11010" width="15.42578125" style="44" customWidth="1"/>
    <col min="11011" max="11011" width="17" style="44" customWidth="1"/>
    <col min="11012" max="11012" width="20.7109375" style="44" customWidth="1"/>
    <col min="11013" max="11013" width="15.28515625" style="44" customWidth="1"/>
    <col min="11014" max="11264" width="9.140625" style="44"/>
    <col min="11265" max="11265" width="22" style="44" customWidth="1"/>
    <col min="11266" max="11266" width="15.42578125" style="44" customWidth="1"/>
    <col min="11267" max="11267" width="17" style="44" customWidth="1"/>
    <col min="11268" max="11268" width="20.7109375" style="44" customWidth="1"/>
    <col min="11269" max="11269" width="15.28515625" style="44" customWidth="1"/>
    <col min="11270" max="11520" width="9.140625" style="44"/>
    <col min="11521" max="11521" width="22" style="44" customWidth="1"/>
    <col min="11522" max="11522" width="15.42578125" style="44" customWidth="1"/>
    <col min="11523" max="11523" width="17" style="44" customWidth="1"/>
    <col min="11524" max="11524" width="20.7109375" style="44" customWidth="1"/>
    <col min="11525" max="11525" width="15.28515625" style="44" customWidth="1"/>
    <col min="11526" max="11776" width="9.140625" style="44"/>
    <col min="11777" max="11777" width="22" style="44" customWidth="1"/>
    <col min="11778" max="11778" width="15.42578125" style="44" customWidth="1"/>
    <col min="11779" max="11779" width="17" style="44" customWidth="1"/>
    <col min="11780" max="11780" width="20.7109375" style="44" customWidth="1"/>
    <col min="11781" max="11781" width="15.28515625" style="44" customWidth="1"/>
    <col min="11782" max="12032" width="9.140625" style="44"/>
    <col min="12033" max="12033" width="22" style="44" customWidth="1"/>
    <col min="12034" max="12034" width="15.42578125" style="44" customWidth="1"/>
    <col min="12035" max="12035" width="17" style="44" customWidth="1"/>
    <col min="12036" max="12036" width="20.7109375" style="44" customWidth="1"/>
    <col min="12037" max="12037" width="15.28515625" style="44" customWidth="1"/>
    <col min="12038" max="12288" width="9.140625" style="44"/>
    <col min="12289" max="12289" width="22" style="44" customWidth="1"/>
    <col min="12290" max="12290" width="15.42578125" style="44" customWidth="1"/>
    <col min="12291" max="12291" width="17" style="44" customWidth="1"/>
    <col min="12292" max="12292" width="20.7109375" style="44" customWidth="1"/>
    <col min="12293" max="12293" width="15.28515625" style="44" customWidth="1"/>
    <col min="12294" max="12544" width="9.140625" style="44"/>
    <col min="12545" max="12545" width="22" style="44" customWidth="1"/>
    <col min="12546" max="12546" width="15.42578125" style="44" customWidth="1"/>
    <col min="12547" max="12547" width="17" style="44" customWidth="1"/>
    <col min="12548" max="12548" width="20.7109375" style="44" customWidth="1"/>
    <col min="12549" max="12549" width="15.28515625" style="44" customWidth="1"/>
    <col min="12550" max="12800" width="9.140625" style="44"/>
    <col min="12801" max="12801" width="22" style="44" customWidth="1"/>
    <col min="12802" max="12802" width="15.42578125" style="44" customWidth="1"/>
    <col min="12803" max="12803" width="17" style="44" customWidth="1"/>
    <col min="12804" max="12804" width="20.7109375" style="44" customWidth="1"/>
    <col min="12805" max="12805" width="15.28515625" style="44" customWidth="1"/>
    <col min="12806" max="13056" width="9.140625" style="44"/>
    <col min="13057" max="13057" width="22" style="44" customWidth="1"/>
    <col min="13058" max="13058" width="15.42578125" style="44" customWidth="1"/>
    <col min="13059" max="13059" width="17" style="44" customWidth="1"/>
    <col min="13060" max="13060" width="20.7109375" style="44" customWidth="1"/>
    <col min="13061" max="13061" width="15.28515625" style="44" customWidth="1"/>
    <col min="13062" max="13312" width="9.140625" style="44"/>
    <col min="13313" max="13313" width="22" style="44" customWidth="1"/>
    <col min="13314" max="13314" width="15.42578125" style="44" customWidth="1"/>
    <col min="13315" max="13315" width="17" style="44" customWidth="1"/>
    <col min="13316" max="13316" width="20.7109375" style="44" customWidth="1"/>
    <col min="13317" max="13317" width="15.28515625" style="44" customWidth="1"/>
    <col min="13318" max="13568" width="9.140625" style="44"/>
    <col min="13569" max="13569" width="22" style="44" customWidth="1"/>
    <col min="13570" max="13570" width="15.42578125" style="44" customWidth="1"/>
    <col min="13571" max="13571" width="17" style="44" customWidth="1"/>
    <col min="13572" max="13572" width="20.7109375" style="44" customWidth="1"/>
    <col min="13573" max="13573" width="15.28515625" style="44" customWidth="1"/>
    <col min="13574" max="13824" width="9.140625" style="44"/>
    <col min="13825" max="13825" width="22" style="44" customWidth="1"/>
    <col min="13826" max="13826" width="15.42578125" style="44" customWidth="1"/>
    <col min="13827" max="13827" width="17" style="44" customWidth="1"/>
    <col min="13828" max="13828" width="20.7109375" style="44" customWidth="1"/>
    <col min="13829" max="13829" width="15.28515625" style="44" customWidth="1"/>
    <col min="13830" max="14080" width="9.140625" style="44"/>
    <col min="14081" max="14081" width="22" style="44" customWidth="1"/>
    <col min="14082" max="14082" width="15.42578125" style="44" customWidth="1"/>
    <col min="14083" max="14083" width="17" style="44" customWidth="1"/>
    <col min="14084" max="14084" width="20.7109375" style="44" customWidth="1"/>
    <col min="14085" max="14085" width="15.28515625" style="44" customWidth="1"/>
    <col min="14086" max="14336" width="9.140625" style="44"/>
    <col min="14337" max="14337" width="22" style="44" customWidth="1"/>
    <col min="14338" max="14338" width="15.42578125" style="44" customWidth="1"/>
    <col min="14339" max="14339" width="17" style="44" customWidth="1"/>
    <col min="14340" max="14340" width="20.7109375" style="44" customWidth="1"/>
    <col min="14341" max="14341" width="15.28515625" style="44" customWidth="1"/>
    <col min="14342" max="14592" width="9.140625" style="44"/>
    <col min="14593" max="14593" width="22" style="44" customWidth="1"/>
    <col min="14594" max="14594" width="15.42578125" style="44" customWidth="1"/>
    <col min="14595" max="14595" width="17" style="44" customWidth="1"/>
    <col min="14596" max="14596" width="20.7109375" style="44" customWidth="1"/>
    <col min="14597" max="14597" width="15.28515625" style="44" customWidth="1"/>
    <col min="14598" max="14848" width="9.140625" style="44"/>
    <col min="14849" max="14849" width="22" style="44" customWidth="1"/>
    <col min="14850" max="14850" width="15.42578125" style="44" customWidth="1"/>
    <col min="14851" max="14851" width="17" style="44" customWidth="1"/>
    <col min="14852" max="14852" width="20.7109375" style="44" customWidth="1"/>
    <col min="14853" max="14853" width="15.28515625" style="44" customWidth="1"/>
    <col min="14854" max="15104" width="9.140625" style="44"/>
    <col min="15105" max="15105" width="22" style="44" customWidth="1"/>
    <col min="15106" max="15106" width="15.42578125" style="44" customWidth="1"/>
    <col min="15107" max="15107" width="17" style="44" customWidth="1"/>
    <col min="15108" max="15108" width="20.7109375" style="44" customWidth="1"/>
    <col min="15109" max="15109" width="15.28515625" style="44" customWidth="1"/>
    <col min="15110" max="15360" width="9.140625" style="44"/>
    <col min="15361" max="15361" width="22" style="44" customWidth="1"/>
    <col min="15362" max="15362" width="15.42578125" style="44" customWidth="1"/>
    <col min="15363" max="15363" width="17" style="44" customWidth="1"/>
    <col min="15364" max="15364" width="20.7109375" style="44" customWidth="1"/>
    <col min="15365" max="15365" width="15.28515625" style="44" customWidth="1"/>
    <col min="15366" max="15616" width="9.140625" style="44"/>
    <col min="15617" max="15617" width="22" style="44" customWidth="1"/>
    <col min="15618" max="15618" width="15.42578125" style="44" customWidth="1"/>
    <col min="15619" max="15619" width="17" style="44" customWidth="1"/>
    <col min="15620" max="15620" width="20.7109375" style="44" customWidth="1"/>
    <col min="15621" max="15621" width="15.28515625" style="44" customWidth="1"/>
    <col min="15622" max="15872" width="9.140625" style="44"/>
    <col min="15873" max="15873" width="22" style="44" customWidth="1"/>
    <col min="15874" max="15874" width="15.42578125" style="44" customWidth="1"/>
    <col min="15875" max="15875" width="17" style="44" customWidth="1"/>
    <col min="15876" max="15876" width="20.7109375" style="44" customWidth="1"/>
    <col min="15877" max="15877" width="15.28515625" style="44" customWidth="1"/>
    <col min="15878" max="16128" width="9.140625" style="44"/>
    <col min="16129" max="16129" width="22" style="44" customWidth="1"/>
    <col min="16130" max="16130" width="15.42578125" style="44" customWidth="1"/>
    <col min="16131" max="16131" width="17" style="44" customWidth="1"/>
    <col min="16132" max="16132" width="20.7109375" style="44" customWidth="1"/>
    <col min="16133" max="16133" width="15.28515625" style="44" customWidth="1"/>
    <col min="16134" max="16384" width="9.140625" style="44"/>
  </cols>
  <sheetData>
    <row r="1" spans="1:5" ht="15" x14ac:dyDescent="0.2">
      <c r="A1" s="178" t="s">
        <v>98</v>
      </c>
      <c r="B1" s="178"/>
      <c r="C1" s="178"/>
      <c r="D1" s="178"/>
      <c r="E1" s="178"/>
    </row>
    <row r="2" spans="1:5" x14ac:dyDescent="0.2">
      <c r="A2" s="179" t="s">
        <v>138</v>
      </c>
      <c r="B2" s="179"/>
      <c r="C2" s="179"/>
      <c r="D2" s="179"/>
      <c r="E2" s="179"/>
    </row>
    <row r="3" spans="1:5" x14ac:dyDescent="0.2">
      <c r="A3" s="179" t="s">
        <v>132</v>
      </c>
      <c r="B3" s="179"/>
      <c r="C3" s="179"/>
      <c r="D3" s="179"/>
      <c r="E3" s="179"/>
    </row>
    <row r="4" spans="1:5" x14ac:dyDescent="0.2">
      <c r="A4" s="43"/>
      <c r="B4" s="43"/>
      <c r="C4" s="43"/>
      <c r="D4" s="43"/>
      <c r="E4" s="43"/>
    </row>
    <row r="5" spans="1:5" ht="45" customHeight="1" x14ac:dyDescent="0.2">
      <c r="A5" s="58" t="s">
        <v>99</v>
      </c>
      <c r="B5" s="58" t="s">
        <v>100</v>
      </c>
      <c r="C5" s="58" t="s">
        <v>101</v>
      </c>
      <c r="D5" s="58" t="s">
        <v>102</v>
      </c>
      <c r="E5" s="58" t="s">
        <v>103</v>
      </c>
    </row>
    <row r="6" spans="1:5" x14ac:dyDescent="0.2">
      <c r="A6" s="45" t="s">
        <v>104</v>
      </c>
      <c r="B6" s="45">
        <v>1</v>
      </c>
      <c r="C6" s="46">
        <v>1</v>
      </c>
      <c r="D6" s="46">
        <v>2</v>
      </c>
      <c r="E6" s="45">
        <v>3</v>
      </c>
    </row>
    <row r="7" spans="1:5" x14ac:dyDescent="0.2">
      <c r="A7" s="45" t="s">
        <v>105</v>
      </c>
      <c r="B7" s="45">
        <v>1</v>
      </c>
      <c r="C7" s="45">
        <v>2</v>
      </c>
      <c r="D7" s="46">
        <v>3</v>
      </c>
      <c r="E7" s="45">
        <v>6</v>
      </c>
    </row>
    <row r="8" spans="1:5" x14ac:dyDescent="0.2">
      <c r="A8" s="45" t="s">
        <v>106</v>
      </c>
      <c r="B8" s="45">
        <v>1</v>
      </c>
      <c r="C8" s="45">
        <v>3</v>
      </c>
      <c r="D8" s="46">
        <v>5</v>
      </c>
      <c r="E8" s="45">
        <v>9</v>
      </c>
    </row>
    <row r="9" spans="1:5" x14ac:dyDescent="0.2">
      <c r="A9" s="45" t="s">
        <v>107</v>
      </c>
      <c r="B9" s="45">
        <v>1</v>
      </c>
      <c r="C9" s="45">
        <v>3</v>
      </c>
      <c r="D9" s="46">
        <v>6</v>
      </c>
      <c r="E9" s="45">
        <v>12</v>
      </c>
    </row>
    <row r="10" spans="1:5" x14ac:dyDescent="0.2">
      <c r="A10" s="45" t="s">
        <v>108</v>
      </c>
      <c r="B10" s="45">
        <v>1</v>
      </c>
      <c r="C10" s="45">
        <v>4</v>
      </c>
      <c r="D10" s="46">
        <v>8</v>
      </c>
      <c r="E10" s="45">
        <v>15</v>
      </c>
    </row>
    <row r="11" spans="1:5" x14ac:dyDescent="0.2">
      <c r="A11" s="45" t="s">
        <v>109</v>
      </c>
      <c r="B11" s="45">
        <v>2</v>
      </c>
      <c r="C11" s="45">
        <v>5</v>
      </c>
      <c r="D11" s="46">
        <v>9</v>
      </c>
      <c r="E11" s="45">
        <v>18</v>
      </c>
    </row>
    <row r="12" spans="1:5" x14ac:dyDescent="0.2">
      <c r="A12" s="45" t="s">
        <v>110</v>
      </c>
      <c r="B12" s="45">
        <v>2</v>
      </c>
      <c r="C12" s="45">
        <v>5</v>
      </c>
      <c r="D12" s="46">
        <v>11</v>
      </c>
      <c r="E12" s="45">
        <v>21</v>
      </c>
    </row>
    <row r="13" spans="1:5" x14ac:dyDescent="0.2">
      <c r="A13" s="46" t="s">
        <v>111</v>
      </c>
      <c r="B13" s="46">
        <v>2</v>
      </c>
      <c r="C13" s="46">
        <v>6</v>
      </c>
      <c r="D13" s="46">
        <v>12</v>
      </c>
      <c r="E13" s="46">
        <v>24</v>
      </c>
    </row>
    <row r="14" spans="1:5" x14ac:dyDescent="0.2">
      <c r="A14" s="46" t="s">
        <v>112</v>
      </c>
      <c r="B14" s="46">
        <v>2</v>
      </c>
      <c r="C14" s="46">
        <v>7</v>
      </c>
      <c r="D14" s="46">
        <v>14</v>
      </c>
      <c r="E14" s="46">
        <v>27</v>
      </c>
    </row>
    <row r="15" spans="1:5" x14ac:dyDescent="0.2">
      <c r="A15" s="46" t="s">
        <v>113</v>
      </c>
      <c r="B15" s="46">
        <v>2</v>
      </c>
      <c r="C15" s="46">
        <v>7</v>
      </c>
      <c r="D15" s="46">
        <v>15</v>
      </c>
      <c r="E15" s="46">
        <v>30</v>
      </c>
    </row>
    <row r="16" spans="1:5" x14ac:dyDescent="0.2">
      <c r="A16" s="46" t="s">
        <v>114</v>
      </c>
      <c r="B16" s="46">
        <v>3</v>
      </c>
      <c r="C16" s="46">
        <v>11</v>
      </c>
      <c r="D16" s="46">
        <v>23</v>
      </c>
      <c r="E16" s="46">
        <v>45</v>
      </c>
    </row>
    <row r="17" spans="1:5" x14ac:dyDescent="0.2">
      <c r="A17" s="46" t="s">
        <v>115</v>
      </c>
      <c r="B17" s="46">
        <v>4</v>
      </c>
      <c r="C17" s="46">
        <v>14</v>
      </c>
      <c r="D17" s="46">
        <v>30</v>
      </c>
      <c r="E17" s="46">
        <v>60</v>
      </c>
    </row>
    <row r="18" spans="1:5" x14ac:dyDescent="0.2">
      <c r="A18" s="46" t="s">
        <v>116</v>
      </c>
      <c r="B18" s="46">
        <v>5</v>
      </c>
      <c r="C18" s="46">
        <v>18</v>
      </c>
      <c r="D18" s="46">
        <v>38</v>
      </c>
      <c r="E18" s="46">
        <v>75</v>
      </c>
    </row>
    <row r="19" spans="1:5" x14ac:dyDescent="0.2">
      <c r="A19" s="46" t="s">
        <v>117</v>
      </c>
      <c r="B19" s="46">
        <v>6</v>
      </c>
      <c r="C19" s="46">
        <v>21</v>
      </c>
      <c r="D19" s="46">
        <v>45</v>
      </c>
      <c r="E19" s="46" t="s">
        <v>118</v>
      </c>
    </row>
    <row r="20" spans="1:5" x14ac:dyDescent="0.2">
      <c r="A20" s="46" t="s">
        <v>119</v>
      </c>
      <c r="B20" s="46">
        <v>8</v>
      </c>
      <c r="C20" s="46">
        <v>28</v>
      </c>
      <c r="D20" s="46">
        <v>60</v>
      </c>
      <c r="E20" s="46" t="s">
        <v>118</v>
      </c>
    </row>
    <row r="21" spans="1:5" x14ac:dyDescent="0.2">
      <c r="A21" s="45" t="s">
        <v>120</v>
      </c>
      <c r="B21" s="45">
        <v>10</v>
      </c>
      <c r="C21" s="45">
        <v>35</v>
      </c>
      <c r="D21" s="46">
        <v>75</v>
      </c>
      <c r="E21" s="45" t="s">
        <v>118</v>
      </c>
    </row>
    <row r="22" spans="1:5" x14ac:dyDescent="0.2">
      <c r="A22" s="45" t="s">
        <v>121</v>
      </c>
      <c r="B22" s="45">
        <v>20</v>
      </c>
      <c r="C22" s="46">
        <v>70</v>
      </c>
      <c r="D22" s="46" t="s">
        <v>118</v>
      </c>
      <c r="E22" s="45" t="s">
        <v>118</v>
      </c>
    </row>
    <row r="23" spans="1:5" x14ac:dyDescent="0.2">
      <c r="A23" s="47" t="s">
        <v>122</v>
      </c>
      <c r="B23" s="47" t="s">
        <v>123</v>
      </c>
      <c r="C23" s="47" t="s">
        <v>118</v>
      </c>
      <c r="D23" s="47" t="s">
        <v>118</v>
      </c>
      <c r="E23" s="47" t="s">
        <v>118</v>
      </c>
    </row>
    <row r="24" spans="1:5" x14ac:dyDescent="0.2">
      <c r="A24" s="48"/>
      <c r="B24" s="48"/>
      <c r="C24" s="48"/>
      <c r="D24" s="48"/>
      <c r="E24" s="48"/>
    </row>
    <row r="25" spans="1:5" x14ac:dyDescent="0.2">
      <c r="A25" s="172" t="s">
        <v>124</v>
      </c>
      <c r="B25" s="173"/>
      <c r="C25" s="173"/>
      <c r="D25" s="173"/>
      <c r="E25" s="174"/>
    </row>
    <row r="26" spans="1:5" ht="45" customHeight="1" x14ac:dyDescent="0.2">
      <c r="A26" s="175"/>
      <c r="B26" s="176"/>
      <c r="C26" s="176"/>
      <c r="D26" s="176"/>
      <c r="E26" s="177"/>
    </row>
    <row r="27" spans="1:5" ht="21.75" customHeight="1" x14ac:dyDescent="0.2">
      <c r="A27" s="49"/>
      <c r="B27" s="49"/>
      <c r="C27" s="49"/>
      <c r="D27" s="49"/>
      <c r="E27" s="49"/>
    </row>
    <row r="28" spans="1:5" x14ac:dyDescent="0.2">
      <c r="A28" s="43"/>
      <c r="B28" s="43"/>
      <c r="C28" s="43"/>
      <c r="D28" s="43"/>
      <c r="E28" s="50" t="s">
        <v>139</v>
      </c>
    </row>
    <row r="29" spans="1:5" x14ac:dyDescent="0.2">
      <c r="A29" s="43" t="s">
        <v>125</v>
      </c>
      <c r="B29" s="43"/>
      <c r="C29" s="43"/>
      <c r="D29" s="43"/>
      <c r="E29" s="51">
        <v>38634598</v>
      </c>
    </row>
    <row r="30" spans="1:5" x14ac:dyDescent="0.2">
      <c r="A30" s="43" t="s">
        <v>126</v>
      </c>
      <c r="B30" s="43"/>
      <c r="C30" s="43"/>
      <c r="D30" s="52"/>
      <c r="E30" s="53">
        <f>[1]Materiality_Annualised!$O$81</f>
        <v>343927.64996606251</v>
      </c>
    </row>
    <row r="31" spans="1:5" x14ac:dyDescent="0.2">
      <c r="A31" s="43" t="s">
        <v>127</v>
      </c>
      <c r="B31" s="43"/>
      <c r="C31" s="43"/>
      <c r="D31" s="54"/>
      <c r="E31" s="55">
        <f>E29/E30</f>
        <v>112.33350387446987</v>
      </c>
    </row>
    <row r="32" spans="1:5" x14ac:dyDescent="0.2">
      <c r="A32" s="43" t="s">
        <v>128</v>
      </c>
      <c r="B32" s="43"/>
      <c r="C32" s="43"/>
      <c r="D32" s="43"/>
      <c r="E32" s="56" t="s">
        <v>129</v>
      </c>
    </row>
    <row r="33" spans="1:5" x14ac:dyDescent="0.2">
      <c r="A33" s="43" t="s">
        <v>130</v>
      </c>
      <c r="B33" s="43"/>
      <c r="C33" s="43"/>
      <c r="D33" s="43"/>
      <c r="E33" s="43">
        <v>1</v>
      </c>
    </row>
    <row r="34" spans="1:5" x14ac:dyDescent="0.2">
      <c r="A34" s="43" t="s">
        <v>131</v>
      </c>
      <c r="B34" s="43"/>
      <c r="C34" s="43"/>
      <c r="D34" s="43"/>
      <c r="E34" s="57">
        <v>3</v>
      </c>
    </row>
  </sheetData>
  <mergeCells count="4">
    <mergeCell ref="A25:E26"/>
    <mergeCell ref="A1:E1"/>
    <mergeCell ref="A2:E2"/>
    <mergeCell ref="A3:E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2"/>
  <sheetViews>
    <sheetView view="pageBreakPreview" zoomScale="68" zoomScaleSheetLayoutView="68" workbookViewId="0">
      <selection activeCell="A6" sqref="A6"/>
    </sheetView>
  </sheetViews>
  <sheetFormatPr defaultColWidth="15.28515625" defaultRowHeight="15" x14ac:dyDescent="0.25"/>
  <cols>
    <col min="1" max="1" width="13.85546875" style="1" customWidth="1"/>
    <col min="2" max="2" width="13.7109375" style="1" customWidth="1"/>
    <col min="3" max="3" width="20.5703125" style="1" customWidth="1"/>
    <col min="4" max="4" width="14.7109375" style="1" customWidth="1"/>
    <col min="5" max="5" width="12.42578125" style="1" bestFit="1" customWidth="1"/>
    <col min="6" max="6" width="12" style="1" customWidth="1"/>
    <col min="7" max="7" width="11.5703125" style="1" hidden="1" customWidth="1"/>
    <col min="8" max="8" width="15.28515625" style="1" customWidth="1"/>
    <col min="9" max="9" width="12.28515625" style="1" customWidth="1"/>
    <col min="10" max="10" width="12.7109375" style="1" customWidth="1"/>
    <col min="11" max="16384" width="15.28515625" style="1"/>
  </cols>
  <sheetData>
    <row r="1" spans="1:10" s="3" customFormat="1" ht="15.75" x14ac:dyDescent="0.25">
      <c r="A1" s="31" t="str">
        <f>PPE!A1</f>
        <v>XYZ Garments Manufacturing Co. Ltd.</v>
      </c>
    </row>
    <row r="2" spans="1:10" s="3" customFormat="1" ht="15.75" x14ac:dyDescent="0.25">
      <c r="A2" s="31" t="str">
        <f>PPE!A2</f>
        <v>For the year ended 30 June 2016</v>
      </c>
    </row>
    <row r="3" spans="1:10" s="3" customFormat="1" ht="11.45" customHeight="1" x14ac:dyDescent="0.25"/>
    <row r="4" spans="1:10" s="3" customFormat="1" ht="15" customHeight="1" x14ac:dyDescent="0.25">
      <c r="A4" s="180" t="s">
        <v>92</v>
      </c>
      <c r="B4" s="180"/>
      <c r="C4" s="180"/>
    </row>
    <row r="5" spans="1:10" ht="9" customHeight="1" x14ac:dyDescent="0.25">
      <c r="A5" s="6"/>
      <c r="B5" s="6"/>
      <c r="C5" s="6"/>
    </row>
    <row r="7" spans="1:10" s="4" customFormat="1" ht="38.25" x14ac:dyDescent="0.2">
      <c r="A7" s="32" t="s">
        <v>27</v>
      </c>
      <c r="B7" s="33" t="s">
        <v>28</v>
      </c>
      <c r="C7" s="33" t="s">
        <v>29</v>
      </c>
      <c r="D7" s="32" t="s">
        <v>30</v>
      </c>
      <c r="E7" s="34" t="s">
        <v>36</v>
      </c>
      <c r="F7" s="32" t="s">
        <v>31</v>
      </c>
      <c r="G7" s="33" t="s">
        <v>37</v>
      </c>
      <c r="H7" s="33" t="s">
        <v>33</v>
      </c>
      <c r="I7" s="33" t="s">
        <v>75</v>
      </c>
      <c r="J7" s="33" t="s">
        <v>34</v>
      </c>
    </row>
    <row r="8" spans="1:10" s="5" customFormat="1" ht="97.15" customHeight="1" x14ac:dyDescent="0.2">
      <c r="A8" s="35" t="s">
        <v>70</v>
      </c>
      <c r="B8" s="35" t="s">
        <v>71</v>
      </c>
      <c r="C8" s="36" t="s">
        <v>77</v>
      </c>
      <c r="D8" s="35" t="s">
        <v>72</v>
      </c>
      <c r="E8" s="37" t="s">
        <v>73</v>
      </c>
      <c r="F8" s="35" t="s">
        <v>79</v>
      </c>
      <c r="G8" s="38"/>
      <c r="H8" s="36" t="s">
        <v>74</v>
      </c>
      <c r="I8" s="39">
        <v>139581.34</v>
      </c>
      <c r="J8" s="38"/>
    </row>
    <row r="9" spans="1:10" s="5" customFormat="1" ht="134.44999999999999" customHeight="1" x14ac:dyDescent="0.2">
      <c r="A9" s="25" t="s">
        <v>94</v>
      </c>
      <c r="B9" s="28" t="s">
        <v>76</v>
      </c>
      <c r="C9" s="24" t="s">
        <v>78</v>
      </c>
      <c r="D9" s="24" t="s">
        <v>89</v>
      </c>
      <c r="E9" s="26" t="s">
        <v>90</v>
      </c>
      <c r="F9" s="25" t="s">
        <v>80</v>
      </c>
      <c r="G9" s="27"/>
      <c r="H9" s="24" t="s">
        <v>81</v>
      </c>
      <c r="I9" s="30">
        <v>146260</v>
      </c>
      <c r="J9" s="27"/>
    </row>
    <row r="12" spans="1:10" x14ac:dyDescent="0.25">
      <c r="A12" s="2" t="s">
        <v>16</v>
      </c>
      <c r="I12" s="2" t="s">
        <v>17</v>
      </c>
    </row>
  </sheetData>
  <mergeCells count="1">
    <mergeCell ref="A4:C4"/>
  </mergeCells>
  <pageMargins left="0.75" right="0.25" top="1" bottom="0" header="0.3" footer="0.3"/>
  <pageSetup paperSize="9" orientation="landscape" r:id="rId1"/>
  <headerFooter>
    <oddHeader>&amp;R&amp;G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13"/>
  <sheetViews>
    <sheetView view="pageBreakPreview" topLeftCell="C1" zoomScaleSheetLayoutView="100" workbookViewId="0">
      <selection activeCell="C11" sqref="C11"/>
    </sheetView>
  </sheetViews>
  <sheetFormatPr defaultColWidth="26" defaultRowHeight="12.75" x14ac:dyDescent="0.2"/>
  <cols>
    <col min="1" max="1" width="14.140625" style="5" customWidth="1"/>
    <col min="2" max="2" width="14.85546875" style="5" customWidth="1"/>
    <col min="3" max="3" width="20.28515625" style="5" bestFit="1" customWidth="1"/>
    <col min="4" max="4" width="15.28515625" style="5" customWidth="1"/>
    <col min="5" max="5" width="12.7109375" style="5" customWidth="1"/>
    <col min="6" max="6" width="12.42578125" style="5" customWidth="1"/>
    <col min="7" max="7" width="7.140625" style="5" hidden="1" customWidth="1"/>
    <col min="8" max="8" width="15" style="5" customWidth="1"/>
    <col min="9" max="9" width="9.5703125" style="5" customWidth="1"/>
    <col min="10" max="10" width="13.7109375" style="5" customWidth="1"/>
    <col min="11" max="16384" width="26" style="5"/>
  </cols>
  <sheetData>
    <row r="1" spans="1:10" s="3" customFormat="1" ht="15.75" x14ac:dyDescent="0.25">
      <c r="A1" s="31" t="s">
        <v>0</v>
      </c>
    </row>
    <row r="2" spans="1:10" s="3" customFormat="1" ht="15.75" x14ac:dyDescent="0.25">
      <c r="A2" s="31" t="str">
        <f>PPE!A2</f>
        <v>For the year ended 30 June 2016</v>
      </c>
    </row>
    <row r="3" spans="1:10" s="3" customFormat="1" ht="7.15" customHeight="1" x14ac:dyDescent="0.25">
      <c r="E3" s="10"/>
      <c r="F3" s="10"/>
    </row>
    <row r="4" spans="1:10" s="3" customFormat="1" ht="15.75" x14ac:dyDescent="0.25">
      <c r="A4" s="180" t="s">
        <v>93</v>
      </c>
      <c r="B4" s="180"/>
      <c r="C4" s="180"/>
    </row>
    <row r="5" spans="1:10" s="3" customFormat="1" ht="7.15" customHeight="1" x14ac:dyDescent="0.25">
      <c r="A5" s="181"/>
      <c r="B5" s="181"/>
      <c r="C5" s="181"/>
    </row>
    <row r="7" spans="1:10" s="4" customFormat="1" ht="25.5" x14ac:dyDescent="0.2">
      <c r="A7" s="42" t="s">
        <v>27</v>
      </c>
      <c r="B7" s="41" t="s">
        <v>28</v>
      </c>
      <c r="C7" s="41" t="s">
        <v>29</v>
      </c>
      <c r="D7" s="40" t="s">
        <v>38</v>
      </c>
      <c r="E7" s="41" t="s">
        <v>88</v>
      </c>
      <c r="F7" s="42" t="s">
        <v>91</v>
      </c>
      <c r="G7" s="41" t="s">
        <v>37</v>
      </c>
      <c r="H7" s="41" t="s">
        <v>33</v>
      </c>
      <c r="I7" s="41" t="s">
        <v>32</v>
      </c>
      <c r="J7" s="41" t="s">
        <v>34</v>
      </c>
    </row>
    <row r="8" spans="1:10" ht="97.15" customHeight="1" x14ac:dyDescent="0.2">
      <c r="A8" s="25" t="s">
        <v>82</v>
      </c>
      <c r="B8" s="25" t="s">
        <v>83</v>
      </c>
      <c r="C8" s="24" t="s">
        <v>84</v>
      </c>
      <c r="D8" s="25" t="s">
        <v>86</v>
      </c>
      <c r="E8" s="25" t="s">
        <v>87</v>
      </c>
      <c r="F8" s="25" t="s">
        <v>85</v>
      </c>
      <c r="G8" s="27"/>
      <c r="H8" s="25" t="s">
        <v>95</v>
      </c>
      <c r="I8" s="29">
        <v>40168.21</v>
      </c>
      <c r="J8" s="27"/>
    </row>
    <row r="9" spans="1:10" ht="204" hidden="1" x14ac:dyDescent="0.2">
      <c r="A9" s="7" t="s">
        <v>39</v>
      </c>
      <c r="B9" s="8" t="s">
        <v>40</v>
      </c>
      <c r="C9" s="7" t="s">
        <v>41</v>
      </c>
      <c r="D9" s="7" t="s">
        <v>42</v>
      </c>
      <c r="E9" s="7" t="s">
        <v>43</v>
      </c>
      <c r="F9" s="7" t="s">
        <v>44</v>
      </c>
      <c r="G9" s="7" t="s">
        <v>45</v>
      </c>
      <c r="H9" s="7" t="s">
        <v>46</v>
      </c>
      <c r="I9" s="9" t="s">
        <v>47</v>
      </c>
      <c r="J9" s="11" t="s">
        <v>48</v>
      </c>
    </row>
    <row r="13" spans="1:10" ht="14.25" x14ac:dyDescent="0.2">
      <c r="A13" s="2" t="s">
        <v>16</v>
      </c>
      <c r="I13" s="2" t="s">
        <v>17</v>
      </c>
    </row>
  </sheetData>
  <mergeCells count="2">
    <mergeCell ref="A4:C4"/>
    <mergeCell ref="A5:C5"/>
  </mergeCells>
  <pageMargins left="0.75" right="0.25" top="1.25" bottom="0.25" header="0.5" footer="0.3"/>
  <pageSetup paperSize="9"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6"/>
  <sheetViews>
    <sheetView view="pageBreakPreview" zoomScaleSheetLayoutView="100" workbookViewId="0">
      <selection activeCell="D3" sqref="D3"/>
    </sheetView>
  </sheetViews>
  <sheetFormatPr defaultColWidth="15.28515625" defaultRowHeight="15" x14ac:dyDescent="0.25"/>
  <cols>
    <col min="1" max="1" width="10.5703125" style="1" customWidth="1"/>
    <col min="2" max="2" width="16.140625" style="1" customWidth="1"/>
    <col min="3" max="3" width="21.42578125" style="1" bestFit="1" customWidth="1"/>
    <col min="4" max="4" width="12" style="1" bestFit="1" customWidth="1"/>
    <col min="5" max="5" width="12.42578125" style="1" bestFit="1" customWidth="1"/>
    <col min="6" max="6" width="12" style="1" customWidth="1"/>
    <col min="7" max="7" width="11.5703125" style="1" hidden="1" customWidth="1"/>
    <col min="8" max="8" width="17.28515625" style="1" bestFit="1" customWidth="1"/>
    <col min="9" max="9" width="12.85546875" style="1" bestFit="1" customWidth="1"/>
    <col min="10" max="10" width="16.5703125" style="1" customWidth="1"/>
    <col min="11" max="16384" width="15.28515625" style="1"/>
  </cols>
  <sheetData>
    <row r="1" spans="1:10" ht="20.25" x14ac:dyDescent="0.3">
      <c r="A1" s="16" t="s">
        <v>0</v>
      </c>
    </row>
    <row r="2" spans="1:10" ht="16.5" x14ac:dyDescent="0.25">
      <c r="A2" s="15" t="str">
        <f>PPE!A2</f>
        <v>For the year ended 30 June 2016</v>
      </c>
      <c r="B2" s="14"/>
      <c r="C2" s="14"/>
    </row>
    <row r="4" spans="1:10" ht="16.5" x14ac:dyDescent="0.25">
      <c r="A4" s="182" t="s">
        <v>51</v>
      </c>
      <c r="B4" s="182"/>
      <c r="C4" s="182"/>
    </row>
    <row r="5" spans="1:10" x14ac:dyDescent="0.25">
      <c r="A5" s="6"/>
      <c r="B5" s="6"/>
      <c r="C5" s="13"/>
    </row>
    <row r="6" spans="1:10" x14ac:dyDescent="0.25">
      <c r="A6" s="6"/>
      <c r="B6" s="6"/>
      <c r="C6" s="6"/>
    </row>
    <row r="7" spans="1:10" x14ac:dyDescent="0.25">
      <c r="A7" s="6"/>
      <c r="B7" s="6"/>
      <c r="C7" s="6"/>
    </row>
    <row r="9" spans="1:10" s="4" customFormat="1" ht="47.25" x14ac:dyDescent="0.2">
      <c r="A9" s="21" t="s">
        <v>27</v>
      </c>
      <c r="B9" s="21" t="s">
        <v>28</v>
      </c>
      <c r="C9" s="21" t="s">
        <v>29</v>
      </c>
      <c r="D9" s="21" t="s">
        <v>30</v>
      </c>
      <c r="E9" s="21" t="s">
        <v>36</v>
      </c>
      <c r="F9" s="21" t="s">
        <v>57</v>
      </c>
      <c r="G9" s="21" t="s">
        <v>37</v>
      </c>
      <c r="H9" s="21" t="s">
        <v>33</v>
      </c>
      <c r="I9" s="21" t="s">
        <v>32</v>
      </c>
      <c r="J9" s="21" t="s">
        <v>34</v>
      </c>
    </row>
    <row r="10" spans="1:10" s="5" customFormat="1" ht="93" customHeight="1" x14ac:dyDescent="0.2">
      <c r="A10" s="17" t="s">
        <v>52</v>
      </c>
      <c r="B10" s="18" t="s">
        <v>54</v>
      </c>
      <c r="C10" s="17" t="s">
        <v>55</v>
      </c>
      <c r="D10" s="17" t="s">
        <v>56</v>
      </c>
      <c r="E10" s="17" t="s">
        <v>59</v>
      </c>
      <c r="F10" s="17" t="s">
        <v>58</v>
      </c>
      <c r="G10" s="19" t="s">
        <v>35</v>
      </c>
      <c r="H10" s="17" t="s">
        <v>68</v>
      </c>
      <c r="I10" s="22" t="s">
        <v>60</v>
      </c>
      <c r="J10" s="20"/>
    </row>
    <row r="11" spans="1:10" s="5" customFormat="1" ht="69" customHeight="1" x14ac:dyDescent="0.2">
      <c r="A11" s="17" t="s">
        <v>53</v>
      </c>
      <c r="B11" s="18" t="s">
        <v>61</v>
      </c>
      <c r="C11" s="17" t="s">
        <v>66</v>
      </c>
      <c r="D11" s="17" t="s">
        <v>62</v>
      </c>
      <c r="E11" s="17" t="s">
        <v>64</v>
      </c>
      <c r="F11" s="17" t="s">
        <v>63</v>
      </c>
      <c r="G11" s="19" t="s">
        <v>35</v>
      </c>
      <c r="H11" s="17" t="s">
        <v>67</v>
      </c>
      <c r="I11" s="23">
        <v>9500</v>
      </c>
      <c r="J11" s="17" t="s">
        <v>65</v>
      </c>
    </row>
    <row r="16" spans="1:10" ht="267.75" x14ac:dyDescent="0.25">
      <c r="A16" s="12" t="s">
        <v>49</v>
      </c>
      <c r="C16" s="7" t="s">
        <v>50</v>
      </c>
    </row>
  </sheetData>
  <mergeCells count="1">
    <mergeCell ref="A4:C4"/>
  </mergeCells>
  <pageMargins left="0.75" right="0.5" top="1.25" bottom="0.2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43FD5-D343-48CB-9C62-163EFCCBFCE3}">
  <sheetPr>
    <tabColor theme="6"/>
  </sheetPr>
  <dimension ref="A1:I97"/>
  <sheetViews>
    <sheetView tabSelected="1" view="pageBreakPreview" zoomScaleSheetLayoutView="100" workbookViewId="0">
      <selection activeCell="A49" sqref="A49"/>
    </sheetView>
  </sheetViews>
  <sheetFormatPr defaultColWidth="9.140625" defaultRowHeight="12.75" x14ac:dyDescent="0.2"/>
  <cols>
    <col min="1" max="1" width="13.7109375" style="60" customWidth="1"/>
    <col min="2" max="2" width="26.85546875" style="60" bestFit="1" customWidth="1"/>
    <col min="3" max="4" width="13.42578125" style="60" bestFit="1" customWidth="1"/>
    <col min="5" max="5" width="12.140625" style="60" bestFit="1" customWidth="1"/>
    <col min="6" max="6" width="25.5703125" style="60" bestFit="1" customWidth="1"/>
    <col min="7" max="7" width="8.28515625" style="60" bestFit="1" customWidth="1"/>
    <col min="8" max="8" width="12.7109375" style="60" hidden="1" customWidth="1"/>
    <col min="9" max="9" width="14.140625" style="60" hidden="1" customWidth="1"/>
    <col min="10" max="10" width="20" style="60" customWidth="1"/>
    <col min="11" max="16384" width="9.140625" style="60"/>
  </cols>
  <sheetData>
    <row r="1" spans="1:6" s="59" customFormat="1" x14ac:dyDescent="0.2">
      <c r="A1" s="59" t="s">
        <v>137</v>
      </c>
    </row>
    <row r="2" spans="1:6" s="59" customFormat="1" x14ac:dyDescent="0.2">
      <c r="A2" s="59" t="s">
        <v>69</v>
      </c>
    </row>
    <row r="3" spans="1:6" s="59" customFormat="1" x14ac:dyDescent="0.2">
      <c r="A3" s="59" t="s">
        <v>154</v>
      </c>
    </row>
    <row r="4" spans="1:6" s="59" customFormat="1" x14ac:dyDescent="0.2"/>
    <row r="5" spans="1:6" s="59" customFormat="1" x14ac:dyDescent="0.2">
      <c r="A5" s="59" t="s">
        <v>140</v>
      </c>
      <c r="C5" s="59" t="s">
        <v>141</v>
      </c>
    </row>
    <row r="6" spans="1:6" s="59" customFormat="1" x14ac:dyDescent="0.2"/>
    <row r="7" spans="1:6" s="59" customFormat="1" x14ac:dyDescent="0.2"/>
    <row r="8" spans="1:6" s="59" customFormat="1" x14ac:dyDescent="0.2">
      <c r="A8" s="80" t="s">
        <v>143</v>
      </c>
      <c r="B8" s="80" t="s">
        <v>29</v>
      </c>
      <c r="C8" s="80" t="s">
        <v>145</v>
      </c>
      <c r="D8" s="80" t="s">
        <v>146</v>
      </c>
      <c r="E8" s="80" t="s">
        <v>32</v>
      </c>
      <c r="F8" s="80" t="s">
        <v>144</v>
      </c>
    </row>
    <row r="9" spans="1:6" s="59" customFormat="1" x14ac:dyDescent="0.2">
      <c r="A9" s="61">
        <v>1</v>
      </c>
      <c r="B9" s="61" t="s">
        <v>155</v>
      </c>
      <c r="C9" s="61" t="s">
        <v>150</v>
      </c>
      <c r="D9" s="61"/>
      <c r="E9" s="62">
        <v>250000</v>
      </c>
      <c r="F9" s="61"/>
    </row>
    <row r="10" spans="1:6" s="59" customFormat="1" x14ac:dyDescent="0.2">
      <c r="A10" s="61">
        <v>2</v>
      </c>
      <c r="B10" s="61" t="s">
        <v>156</v>
      </c>
      <c r="C10" s="61"/>
      <c r="D10" s="61"/>
      <c r="E10" s="62"/>
      <c r="F10" s="61"/>
    </row>
    <row r="11" spans="1:6" s="59" customFormat="1" x14ac:dyDescent="0.2">
      <c r="A11" s="61">
        <v>3</v>
      </c>
      <c r="B11" s="61" t="s">
        <v>157</v>
      </c>
      <c r="C11" s="61"/>
      <c r="D11" s="61"/>
      <c r="E11" s="62"/>
      <c r="F11" s="61"/>
    </row>
    <row r="12" spans="1:6" s="59" customFormat="1" x14ac:dyDescent="0.2">
      <c r="A12" s="61"/>
      <c r="B12" s="61"/>
      <c r="C12" s="61"/>
      <c r="D12" s="61"/>
      <c r="E12" s="62"/>
      <c r="F12" s="61"/>
    </row>
    <row r="13" spans="1:6" s="59" customFormat="1" x14ac:dyDescent="0.2">
      <c r="A13" s="61">
        <v>4</v>
      </c>
      <c r="B13" s="61"/>
      <c r="C13" s="61"/>
      <c r="D13" s="61"/>
      <c r="E13" s="62"/>
      <c r="F13" s="61"/>
    </row>
    <row r="14" spans="1:6" s="59" customFormat="1" ht="13.5" thickBot="1" x14ac:dyDescent="0.25">
      <c r="B14" s="59" t="s">
        <v>1</v>
      </c>
      <c r="E14" s="83">
        <f>SUM(E9:E13)</f>
        <v>250000</v>
      </c>
    </row>
    <row r="15" spans="1:6" s="59" customFormat="1" ht="13.5" thickTop="1" x14ac:dyDescent="0.2"/>
    <row r="16" spans="1:6" s="59" customFormat="1" x14ac:dyDescent="0.2"/>
    <row r="17" spans="1:9" ht="9.75" customHeight="1" x14ac:dyDescent="0.2">
      <c r="A17" s="59"/>
    </row>
    <row r="18" spans="1:9" ht="11.45" customHeight="1" x14ac:dyDescent="0.2">
      <c r="A18" s="64"/>
      <c r="B18" s="65"/>
      <c r="C18" s="65"/>
      <c r="D18" s="65"/>
      <c r="E18" s="65"/>
      <c r="F18" s="65"/>
      <c r="G18" s="66"/>
      <c r="H18" s="67"/>
      <c r="I18" s="67"/>
    </row>
    <row r="19" spans="1:9" x14ac:dyDescent="0.2">
      <c r="A19" s="81" t="s">
        <v>152</v>
      </c>
      <c r="C19" s="84">
        <f>E14</f>
        <v>250000</v>
      </c>
      <c r="D19" s="65"/>
      <c r="E19" s="65"/>
      <c r="F19" s="65"/>
      <c r="G19" s="66"/>
      <c r="H19" s="67"/>
      <c r="I19" s="67"/>
    </row>
    <row r="20" spans="1:9" x14ac:dyDescent="0.2">
      <c r="A20" s="81" t="s">
        <v>151</v>
      </c>
      <c r="C20" s="84">
        <v>3000000</v>
      </c>
      <c r="D20" s="65"/>
      <c r="E20" s="65"/>
      <c r="F20" s="65"/>
      <c r="G20" s="66"/>
      <c r="H20" s="67"/>
      <c r="I20" s="67"/>
    </row>
    <row r="21" spans="1:9" x14ac:dyDescent="0.2">
      <c r="A21" s="68" t="s">
        <v>133</v>
      </c>
      <c r="C21" s="156">
        <f>C19/C20</f>
        <v>8.3333333333333329E-2</v>
      </c>
      <c r="D21" s="65"/>
      <c r="E21" s="65"/>
      <c r="F21" s="65"/>
      <c r="G21" s="66"/>
      <c r="H21" s="67"/>
      <c r="I21" s="67"/>
    </row>
    <row r="22" spans="1:9" ht="8.25" customHeight="1" x14ac:dyDescent="0.2"/>
    <row r="23" spans="1:9" ht="17.25" customHeight="1" x14ac:dyDescent="0.2">
      <c r="A23" s="59" t="s">
        <v>96</v>
      </c>
    </row>
    <row r="24" spans="1:9" ht="15.75" customHeight="1" x14ac:dyDescent="0.2">
      <c r="A24" s="157" t="s">
        <v>97</v>
      </c>
      <c r="B24" s="158"/>
      <c r="C24" s="158"/>
      <c r="D24" s="158"/>
      <c r="E24" s="158"/>
      <c r="F24" s="158"/>
      <c r="G24" s="158"/>
    </row>
    <row r="25" spans="1:9" ht="28.5" customHeight="1" x14ac:dyDescent="0.2">
      <c r="A25" s="157"/>
      <c r="B25" s="158"/>
      <c r="C25" s="158"/>
      <c r="D25" s="158"/>
      <c r="E25" s="158"/>
      <c r="F25" s="158"/>
      <c r="G25" s="158"/>
    </row>
    <row r="26" spans="1:9" ht="11.25" customHeight="1" x14ac:dyDescent="0.2"/>
    <row r="27" spans="1:9" x14ac:dyDescent="0.2">
      <c r="A27" s="69" t="s">
        <v>2</v>
      </c>
    </row>
    <row r="28" spans="1:9" ht="7.5" customHeight="1" x14ac:dyDescent="0.2">
      <c r="D28" s="70"/>
    </row>
    <row r="29" spans="1:9" x14ac:dyDescent="0.2">
      <c r="A29" s="60" t="s">
        <v>3</v>
      </c>
    </row>
    <row r="30" spans="1:9" x14ac:dyDescent="0.2">
      <c r="A30" s="60" t="s">
        <v>4</v>
      </c>
      <c r="C30" s="70"/>
    </row>
    <row r="31" spans="1:9" x14ac:dyDescent="0.2">
      <c r="A31" s="60" t="s">
        <v>5</v>
      </c>
    </row>
    <row r="32" spans="1:9" x14ac:dyDescent="0.2">
      <c r="A32" s="60" t="s">
        <v>6</v>
      </c>
      <c r="C32" s="70"/>
    </row>
    <row r="33" spans="1:7" x14ac:dyDescent="0.2">
      <c r="A33" s="60" t="s">
        <v>7</v>
      </c>
    </row>
    <row r="34" spans="1:7" hidden="1" x14ac:dyDescent="0.2">
      <c r="A34" s="60" t="s">
        <v>8</v>
      </c>
    </row>
    <row r="35" spans="1:7" ht="10.5" customHeight="1" x14ac:dyDescent="0.2"/>
    <row r="36" spans="1:7" x14ac:dyDescent="0.2">
      <c r="A36" s="69" t="s">
        <v>9</v>
      </c>
      <c r="B36" s="71"/>
      <c r="C36" s="71"/>
      <c r="D36" s="71"/>
      <c r="E36" s="71"/>
      <c r="F36" s="71"/>
      <c r="G36" s="71"/>
    </row>
    <row r="37" spans="1:7" ht="15" customHeight="1" x14ac:dyDescent="0.2">
      <c r="A37" s="72"/>
      <c r="B37" s="72"/>
      <c r="C37" s="72"/>
      <c r="E37" s="73" t="s">
        <v>34</v>
      </c>
    </row>
    <row r="38" spans="1:7" x14ac:dyDescent="0.2">
      <c r="A38" s="167" t="s">
        <v>158</v>
      </c>
      <c r="B38" s="168"/>
      <c r="C38" s="168"/>
      <c r="D38" s="74"/>
      <c r="E38" s="61"/>
    </row>
    <row r="39" spans="1:7" x14ac:dyDescent="0.2">
      <c r="A39" s="159" t="s">
        <v>10</v>
      </c>
      <c r="B39" s="160"/>
      <c r="C39" s="160"/>
      <c r="D39" s="75"/>
      <c r="E39" s="61"/>
    </row>
    <row r="40" spans="1:7" ht="34.5" customHeight="1" x14ac:dyDescent="0.2">
      <c r="A40" s="169" t="s">
        <v>11</v>
      </c>
      <c r="B40" s="170"/>
      <c r="C40" s="170"/>
      <c r="D40" s="171"/>
      <c r="E40" s="77"/>
    </row>
    <row r="41" spans="1:7" x14ac:dyDescent="0.2">
      <c r="A41" s="163" t="s">
        <v>12</v>
      </c>
      <c r="B41" s="164"/>
      <c r="C41" s="164"/>
      <c r="D41" s="75"/>
      <c r="E41" s="61"/>
    </row>
    <row r="42" spans="1:7" x14ac:dyDescent="0.2">
      <c r="A42" s="161" t="s">
        <v>13</v>
      </c>
      <c r="B42" s="162"/>
      <c r="C42" s="162"/>
      <c r="D42" s="76"/>
      <c r="E42" s="61"/>
    </row>
    <row r="43" spans="1:7" ht="25.5" customHeight="1" x14ac:dyDescent="0.2">
      <c r="A43" s="169" t="s">
        <v>14</v>
      </c>
      <c r="B43" s="170"/>
      <c r="C43" s="170"/>
      <c r="D43" s="171"/>
      <c r="E43" s="61"/>
    </row>
    <row r="44" spans="1:7" ht="35.25" customHeight="1" x14ac:dyDescent="0.2">
      <c r="A44" s="183" t="s">
        <v>15</v>
      </c>
      <c r="B44" s="184"/>
      <c r="C44" s="184"/>
      <c r="D44" s="185"/>
      <c r="E44" s="61"/>
    </row>
    <row r="45" spans="1:7" ht="32.25" customHeight="1" x14ac:dyDescent="0.2">
      <c r="A45" s="183" t="s">
        <v>159</v>
      </c>
      <c r="B45" s="184"/>
      <c r="C45" s="184"/>
      <c r="D45" s="185"/>
      <c r="E45" s="78"/>
    </row>
    <row r="46" spans="1:7" x14ac:dyDescent="0.2">
      <c r="A46" s="183" t="s">
        <v>160</v>
      </c>
      <c r="B46" s="184"/>
      <c r="C46" s="184"/>
      <c r="D46" s="185"/>
      <c r="E46" s="78"/>
    </row>
    <row r="47" spans="1:7" x14ac:dyDescent="0.2">
      <c r="A47" s="165" t="s">
        <v>161</v>
      </c>
      <c r="B47" s="166"/>
      <c r="C47" s="166"/>
      <c r="D47" s="79"/>
      <c r="E47" s="61"/>
    </row>
    <row r="48" spans="1:7" ht="12" customHeight="1" x14ac:dyDescent="0.2">
      <c r="A48" s="67"/>
      <c r="B48" s="67"/>
      <c r="C48" s="67"/>
    </row>
    <row r="49" spans="1:7" x14ac:dyDescent="0.2">
      <c r="A49" s="82" t="s">
        <v>142</v>
      </c>
      <c r="B49" s="82"/>
      <c r="C49" s="82"/>
      <c r="D49" s="82"/>
      <c r="E49" s="82"/>
    </row>
    <row r="50" spans="1:7" ht="8.25" customHeight="1" x14ac:dyDescent="0.2"/>
    <row r="51" spans="1:7" ht="9" customHeight="1" x14ac:dyDescent="0.2"/>
    <row r="61" spans="1:7" x14ac:dyDescent="0.2">
      <c r="A61" s="69" t="s">
        <v>18</v>
      </c>
      <c r="B61" s="59"/>
      <c r="C61" s="59"/>
      <c r="D61" s="59"/>
      <c r="E61" s="59"/>
      <c r="F61" s="59"/>
      <c r="G61" s="59"/>
    </row>
    <row r="64" spans="1:7" x14ac:dyDescent="0.2">
      <c r="A64" s="59">
        <v>1</v>
      </c>
    </row>
    <row r="65" spans="1:4" x14ac:dyDescent="0.2">
      <c r="A65" s="59"/>
    </row>
    <row r="66" spans="1:4" x14ac:dyDescent="0.2">
      <c r="A66" s="59"/>
      <c r="C66" s="60" t="s">
        <v>20</v>
      </c>
      <c r="D66" s="63"/>
    </row>
    <row r="67" spans="1:4" x14ac:dyDescent="0.2">
      <c r="A67" s="59"/>
      <c r="B67" s="60" t="s">
        <v>21</v>
      </c>
      <c r="C67" s="60" t="s">
        <v>22</v>
      </c>
      <c r="D67" s="63">
        <v>50000</v>
      </c>
    </row>
    <row r="68" spans="1:4" x14ac:dyDescent="0.2">
      <c r="A68" s="59"/>
      <c r="D68" s="63"/>
    </row>
    <row r="69" spans="1:4" x14ac:dyDescent="0.2">
      <c r="A69" s="59">
        <v>2</v>
      </c>
      <c r="D69" s="63"/>
    </row>
    <row r="70" spans="1:4" x14ac:dyDescent="0.2">
      <c r="A70" s="59"/>
      <c r="D70" s="63"/>
    </row>
    <row r="71" spans="1:4" x14ac:dyDescent="0.2">
      <c r="A71" s="59"/>
      <c r="C71" s="60" t="s">
        <v>20</v>
      </c>
      <c r="D71" s="63"/>
    </row>
    <row r="72" spans="1:4" x14ac:dyDescent="0.2">
      <c r="A72" s="59"/>
      <c r="B72" s="60" t="s">
        <v>24</v>
      </c>
      <c r="C72" s="60" t="s">
        <v>22</v>
      </c>
      <c r="D72" s="63">
        <v>60000</v>
      </c>
    </row>
    <row r="73" spans="1:4" x14ac:dyDescent="0.2">
      <c r="A73" s="59"/>
      <c r="D73" s="63"/>
    </row>
    <row r="74" spans="1:4" x14ac:dyDescent="0.2">
      <c r="A74" s="59">
        <v>3</v>
      </c>
      <c r="D74" s="63"/>
    </row>
    <row r="75" spans="1:4" x14ac:dyDescent="0.2">
      <c r="A75" s="59"/>
      <c r="D75" s="63"/>
    </row>
    <row r="76" spans="1:4" x14ac:dyDescent="0.2">
      <c r="A76" s="59"/>
      <c r="C76" s="60" t="s">
        <v>20</v>
      </c>
      <c r="D76" s="63"/>
    </row>
    <row r="77" spans="1:4" x14ac:dyDescent="0.2">
      <c r="A77" s="59"/>
      <c r="B77" s="60" t="s">
        <v>19</v>
      </c>
      <c r="C77" s="60" t="s">
        <v>22</v>
      </c>
      <c r="D77" s="63">
        <v>50000</v>
      </c>
    </row>
    <row r="78" spans="1:4" x14ac:dyDescent="0.2">
      <c r="A78" s="59"/>
      <c r="B78" s="60" t="s">
        <v>21</v>
      </c>
      <c r="C78" s="60" t="s">
        <v>22</v>
      </c>
      <c r="D78" s="63">
        <v>10000</v>
      </c>
    </row>
    <row r="79" spans="1:4" x14ac:dyDescent="0.2">
      <c r="A79" s="59"/>
      <c r="D79" s="63"/>
    </row>
    <row r="80" spans="1:4" x14ac:dyDescent="0.2">
      <c r="A80" s="59">
        <v>4</v>
      </c>
      <c r="D80" s="63"/>
    </row>
    <row r="81" spans="1:4" x14ac:dyDescent="0.2">
      <c r="A81" s="59"/>
      <c r="D81" s="63"/>
    </row>
    <row r="82" spans="1:4" x14ac:dyDescent="0.2">
      <c r="A82" s="59"/>
      <c r="C82" s="60" t="s">
        <v>20</v>
      </c>
      <c r="D82" s="63"/>
    </row>
    <row r="83" spans="1:4" x14ac:dyDescent="0.2">
      <c r="A83" s="59"/>
      <c r="B83" s="60" t="s">
        <v>25</v>
      </c>
      <c r="C83" s="60" t="s">
        <v>22</v>
      </c>
      <c r="D83" s="63">
        <v>10000</v>
      </c>
    </row>
    <row r="84" spans="1:4" x14ac:dyDescent="0.2">
      <c r="A84" s="59"/>
      <c r="B84" s="60" t="s">
        <v>21</v>
      </c>
      <c r="C84" s="60" t="s">
        <v>22</v>
      </c>
      <c r="D84" s="63">
        <v>30000</v>
      </c>
    </row>
    <row r="85" spans="1:4" x14ac:dyDescent="0.2">
      <c r="A85" s="59"/>
      <c r="D85" s="63"/>
    </row>
    <row r="86" spans="1:4" x14ac:dyDescent="0.2">
      <c r="A86" s="59">
        <v>5</v>
      </c>
      <c r="D86" s="63"/>
    </row>
    <row r="87" spans="1:4" x14ac:dyDescent="0.2">
      <c r="A87" s="59"/>
      <c r="D87" s="63"/>
    </row>
    <row r="88" spans="1:4" x14ac:dyDescent="0.2">
      <c r="A88" s="59"/>
      <c r="C88" s="60" t="s">
        <v>20</v>
      </c>
      <c r="D88" s="63"/>
    </row>
    <row r="89" spans="1:4" x14ac:dyDescent="0.2">
      <c r="A89" s="59"/>
      <c r="B89" s="60" t="s">
        <v>21</v>
      </c>
      <c r="C89" s="60" t="s">
        <v>22</v>
      </c>
      <c r="D89" s="63">
        <v>10000</v>
      </c>
    </row>
    <row r="90" spans="1:4" x14ac:dyDescent="0.2">
      <c r="A90" s="59"/>
      <c r="D90" s="63"/>
    </row>
    <row r="91" spans="1:4" x14ac:dyDescent="0.2">
      <c r="A91" s="59">
        <v>6</v>
      </c>
      <c r="D91" s="63"/>
    </row>
    <row r="92" spans="1:4" x14ac:dyDescent="0.2">
      <c r="A92" s="59"/>
      <c r="D92" s="63"/>
    </row>
    <row r="93" spans="1:4" x14ac:dyDescent="0.2">
      <c r="A93" s="59"/>
      <c r="C93" s="60" t="s">
        <v>20</v>
      </c>
      <c r="D93" s="63"/>
    </row>
    <row r="94" spans="1:4" x14ac:dyDescent="0.2">
      <c r="A94" s="59"/>
      <c r="B94" s="60" t="s">
        <v>23</v>
      </c>
      <c r="C94" s="60" t="s">
        <v>22</v>
      </c>
      <c r="D94" s="63">
        <v>100000</v>
      </c>
    </row>
    <row r="95" spans="1:4" x14ac:dyDescent="0.2">
      <c r="A95" s="59"/>
      <c r="D95" s="70"/>
    </row>
    <row r="96" spans="1:4" x14ac:dyDescent="0.2">
      <c r="A96" s="59" t="s">
        <v>26</v>
      </c>
    </row>
    <row r="97" spans="1:1" x14ac:dyDescent="0.2">
      <c r="A97" s="59"/>
    </row>
  </sheetData>
  <mergeCells count="11">
    <mergeCell ref="A47:C47"/>
    <mergeCell ref="A43:D43"/>
    <mergeCell ref="A44:D44"/>
    <mergeCell ref="A45:D45"/>
    <mergeCell ref="A46:D46"/>
    <mergeCell ref="A42:C42"/>
    <mergeCell ref="A24:G25"/>
    <mergeCell ref="A38:C38"/>
    <mergeCell ref="A39:C39"/>
    <mergeCell ref="A40:D40"/>
    <mergeCell ref="A41:C41"/>
  </mergeCells>
  <pageMargins left="0.5" right="0.1" top="0.5" bottom="0.25" header="0.3" footer="0.3"/>
  <pageSetup paperSize="9" scale="80" orientation="landscape" r:id="rId1"/>
  <headerFooter>
    <oddHeader>&amp;R&amp;G</oddHeader>
  </headerFooter>
  <rowBreaks count="1" manualBreakCount="1">
    <brk id="50" max="14" man="1"/>
  </rowBreaks>
  <colBreaks count="1" manualBreakCount="1">
    <brk id="7" max="4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7B30C-1862-40DF-8B77-D85345574B02}">
  <sheetPr>
    <tabColor theme="6"/>
  </sheetPr>
  <dimension ref="A1:E34"/>
  <sheetViews>
    <sheetView view="pageBreakPreview" zoomScaleSheetLayoutView="100" workbookViewId="0">
      <selection activeCell="K11" sqref="K11"/>
    </sheetView>
  </sheetViews>
  <sheetFormatPr defaultRowHeight="12.75" x14ac:dyDescent="0.2"/>
  <cols>
    <col min="1" max="1" width="18.140625" style="44" customWidth="1"/>
    <col min="2" max="2" width="17.7109375" style="44" customWidth="1"/>
    <col min="3" max="3" width="18.42578125" style="44" customWidth="1"/>
    <col min="4" max="4" width="20" style="44" customWidth="1"/>
    <col min="5" max="5" width="15.28515625" style="44" customWidth="1"/>
    <col min="6" max="256" width="9.140625" style="44"/>
    <col min="257" max="257" width="22" style="44" customWidth="1"/>
    <col min="258" max="258" width="15.42578125" style="44" customWidth="1"/>
    <col min="259" max="259" width="17" style="44" customWidth="1"/>
    <col min="260" max="260" width="20.7109375" style="44" customWidth="1"/>
    <col min="261" max="261" width="15.28515625" style="44" customWidth="1"/>
    <col min="262" max="512" width="9.140625" style="44"/>
    <col min="513" max="513" width="22" style="44" customWidth="1"/>
    <col min="514" max="514" width="15.42578125" style="44" customWidth="1"/>
    <col min="515" max="515" width="17" style="44" customWidth="1"/>
    <col min="516" max="516" width="20.7109375" style="44" customWidth="1"/>
    <col min="517" max="517" width="15.28515625" style="44" customWidth="1"/>
    <col min="518" max="768" width="9.140625" style="44"/>
    <col min="769" max="769" width="22" style="44" customWidth="1"/>
    <col min="770" max="770" width="15.42578125" style="44" customWidth="1"/>
    <col min="771" max="771" width="17" style="44" customWidth="1"/>
    <col min="772" max="772" width="20.7109375" style="44" customWidth="1"/>
    <col min="773" max="773" width="15.28515625" style="44" customWidth="1"/>
    <col min="774" max="1024" width="9.140625" style="44"/>
    <col min="1025" max="1025" width="22" style="44" customWidth="1"/>
    <col min="1026" max="1026" width="15.42578125" style="44" customWidth="1"/>
    <col min="1027" max="1027" width="17" style="44" customWidth="1"/>
    <col min="1028" max="1028" width="20.7109375" style="44" customWidth="1"/>
    <col min="1029" max="1029" width="15.28515625" style="44" customWidth="1"/>
    <col min="1030" max="1280" width="9.140625" style="44"/>
    <col min="1281" max="1281" width="22" style="44" customWidth="1"/>
    <col min="1282" max="1282" width="15.42578125" style="44" customWidth="1"/>
    <col min="1283" max="1283" width="17" style="44" customWidth="1"/>
    <col min="1284" max="1284" width="20.7109375" style="44" customWidth="1"/>
    <col min="1285" max="1285" width="15.28515625" style="44" customWidth="1"/>
    <col min="1286" max="1536" width="9.140625" style="44"/>
    <col min="1537" max="1537" width="22" style="44" customWidth="1"/>
    <col min="1538" max="1538" width="15.42578125" style="44" customWidth="1"/>
    <col min="1539" max="1539" width="17" style="44" customWidth="1"/>
    <col min="1540" max="1540" width="20.7109375" style="44" customWidth="1"/>
    <col min="1541" max="1541" width="15.28515625" style="44" customWidth="1"/>
    <col min="1542" max="1792" width="9.140625" style="44"/>
    <col min="1793" max="1793" width="22" style="44" customWidth="1"/>
    <col min="1794" max="1794" width="15.42578125" style="44" customWidth="1"/>
    <col min="1795" max="1795" width="17" style="44" customWidth="1"/>
    <col min="1796" max="1796" width="20.7109375" style="44" customWidth="1"/>
    <col min="1797" max="1797" width="15.28515625" style="44" customWidth="1"/>
    <col min="1798" max="2048" width="9.140625" style="44"/>
    <col min="2049" max="2049" width="22" style="44" customWidth="1"/>
    <col min="2050" max="2050" width="15.42578125" style="44" customWidth="1"/>
    <col min="2051" max="2051" width="17" style="44" customWidth="1"/>
    <col min="2052" max="2052" width="20.7109375" style="44" customWidth="1"/>
    <col min="2053" max="2053" width="15.28515625" style="44" customWidth="1"/>
    <col min="2054" max="2304" width="9.140625" style="44"/>
    <col min="2305" max="2305" width="22" style="44" customWidth="1"/>
    <col min="2306" max="2306" width="15.42578125" style="44" customWidth="1"/>
    <col min="2307" max="2307" width="17" style="44" customWidth="1"/>
    <col min="2308" max="2308" width="20.7109375" style="44" customWidth="1"/>
    <col min="2309" max="2309" width="15.28515625" style="44" customWidth="1"/>
    <col min="2310" max="2560" width="9.140625" style="44"/>
    <col min="2561" max="2561" width="22" style="44" customWidth="1"/>
    <col min="2562" max="2562" width="15.42578125" style="44" customWidth="1"/>
    <col min="2563" max="2563" width="17" style="44" customWidth="1"/>
    <col min="2564" max="2564" width="20.7109375" style="44" customWidth="1"/>
    <col min="2565" max="2565" width="15.28515625" style="44" customWidth="1"/>
    <col min="2566" max="2816" width="9.140625" style="44"/>
    <col min="2817" max="2817" width="22" style="44" customWidth="1"/>
    <col min="2818" max="2818" width="15.42578125" style="44" customWidth="1"/>
    <col min="2819" max="2819" width="17" style="44" customWidth="1"/>
    <col min="2820" max="2820" width="20.7109375" style="44" customWidth="1"/>
    <col min="2821" max="2821" width="15.28515625" style="44" customWidth="1"/>
    <col min="2822" max="3072" width="9.140625" style="44"/>
    <col min="3073" max="3073" width="22" style="44" customWidth="1"/>
    <col min="3074" max="3074" width="15.42578125" style="44" customWidth="1"/>
    <col min="3075" max="3075" width="17" style="44" customWidth="1"/>
    <col min="3076" max="3076" width="20.7109375" style="44" customWidth="1"/>
    <col min="3077" max="3077" width="15.28515625" style="44" customWidth="1"/>
    <col min="3078" max="3328" width="9.140625" style="44"/>
    <col min="3329" max="3329" width="22" style="44" customWidth="1"/>
    <col min="3330" max="3330" width="15.42578125" style="44" customWidth="1"/>
    <col min="3331" max="3331" width="17" style="44" customWidth="1"/>
    <col min="3332" max="3332" width="20.7109375" style="44" customWidth="1"/>
    <col min="3333" max="3333" width="15.28515625" style="44" customWidth="1"/>
    <col min="3334" max="3584" width="9.140625" style="44"/>
    <col min="3585" max="3585" width="22" style="44" customWidth="1"/>
    <col min="3586" max="3586" width="15.42578125" style="44" customWidth="1"/>
    <col min="3587" max="3587" width="17" style="44" customWidth="1"/>
    <col min="3588" max="3588" width="20.7109375" style="44" customWidth="1"/>
    <col min="3589" max="3589" width="15.28515625" style="44" customWidth="1"/>
    <col min="3590" max="3840" width="9.140625" style="44"/>
    <col min="3841" max="3841" width="22" style="44" customWidth="1"/>
    <col min="3842" max="3842" width="15.42578125" style="44" customWidth="1"/>
    <col min="3843" max="3843" width="17" style="44" customWidth="1"/>
    <col min="3844" max="3844" width="20.7109375" style="44" customWidth="1"/>
    <col min="3845" max="3845" width="15.28515625" style="44" customWidth="1"/>
    <col min="3846" max="4096" width="9.140625" style="44"/>
    <col min="4097" max="4097" width="22" style="44" customWidth="1"/>
    <col min="4098" max="4098" width="15.42578125" style="44" customWidth="1"/>
    <col min="4099" max="4099" width="17" style="44" customWidth="1"/>
    <col min="4100" max="4100" width="20.7109375" style="44" customWidth="1"/>
    <col min="4101" max="4101" width="15.28515625" style="44" customWidth="1"/>
    <col min="4102" max="4352" width="9.140625" style="44"/>
    <col min="4353" max="4353" width="22" style="44" customWidth="1"/>
    <col min="4354" max="4354" width="15.42578125" style="44" customWidth="1"/>
    <col min="4355" max="4355" width="17" style="44" customWidth="1"/>
    <col min="4356" max="4356" width="20.7109375" style="44" customWidth="1"/>
    <col min="4357" max="4357" width="15.28515625" style="44" customWidth="1"/>
    <col min="4358" max="4608" width="9.140625" style="44"/>
    <col min="4609" max="4609" width="22" style="44" customWidth="1"/>
    <col min="4610" max="4610" width="15.42578125" style="44" customWidth="1"/>
    <col min="4611" max="4611" width="17" style="44" customWidth="1"/>
    <col min="4612" max="4612" width="20.7109375" style="44" customWidth="1"/>
    <col min="4613" max="4613" width="15.28515625" style="44" customWidth="1"/>
    <col min="4614" max="4864" width="9.140625" style="44"/>
    <col min="4865" max="4865" width="22" style="44" customWidth="1"/>
    <col min="4866" max="4866" width="15.42578125" style="44" customWidth="1"/>
    <col min="4867" max="4867" width="17" style="44" customWidth="1"/>
    <col min="4868" max="4868" width="20.7109375" style="44" customWidth="1"/>
    <col min="4869" max="4869" width="15.28515625" style="44" customWidth="1"/>
    <col min="4870" max="5120" width="9.140625" style="44"/>
    <col min="5121" max="5121" width="22" style="44" customWidth="1"/>
    <col min="5122" max="5122" width="15.42578125" style="44" customWidth="1"/>
    <col min="5123" max="5123" width="17" style="44" customWidth="1"/>
    <col min="5124" max="5124" width="20.7109375" style="44" customWidth="1"/>
    <col min="5125" max="5125" width="15.28515625" style="44" customWidth="1"/>
    <col min="5126" max="5376" width="9.140625" style="44"/>
    <col min="5377" max="5377" width="22" style="44" customWidth="1"/>
    <col min="5378" max="5378" width="15.42578125" style="44" customWidth="1"/>
    <col min="5379" max="5379" width="17" style="44" customWidth="1"/>
    <col min="5380" max="5380" width="20.7109375" style="44" customWidth="1"/>
    <col min="5381" max="5381" width="15.28515625" style="44" customWidth="1"/>
    <col min="5382" max="5632" width="9.140625" style="44"/>
    <col min="5633" max="5633" width="22" style="44" customWidth="1"/>
    <col min="5634" max="5634" width="15.42578125" style="44" customWidth="1"/>
    <col min="5635" max="5635" width="17" style="44" customWidth="1"/>
    <col min="5636" max="5636" width="20.7109375" style="44" customWidth="1"/>
    <col min="5637" max="5637" width="15.28515625" style="44" customWidth="1"/>
    <col min="5638" max="5888" width="9.140625" style="44"/>
    <col min="5889" max="5889" width="22" style="44" customWidth="1"/>
    <col min="5890" max="5890" width="15.42578125" style="44" customWidth="1"/>
    <col min="5891" max="5891" width="17" style="44" customWidth="1"/>
    <col min="5892" max="5892" width="20.7109375" style="44" customWidth="1"/>
    <col min="5893" max="5893" width="15.28515625" style="44" customWidth="1"/>
    <col min="5894" max="6144" width="9.140625" style="44"/>
    <col min="6145" max="6145" width="22" style="44" customWidth="1"/>
    <col min="6146" max="6146" width="15.42578125" style="44" customWidth="1"/>
    <col min="6147" max="6147" width="17" style="44" customWidth="1"/>
    <col min="6148" max="6148" width="20.7109375" style="44" customWidth="1"/>
    <col min="6149" max="6149" width="15.28515625" style="44" customWidth="1"/>
    <col min="6150" max="6400" width="9.140625" style="44"/>
    <col min="6401" max="6401" width="22" style="44" customWidth="1"/>
    <col min="6402" max="6402" width="15.42578125" style="44" customWidth="1"/>
    <col min="6403" max="6403" width="17" style="44" customWidth="1"/>
    <col min="6404" max="6404" width="20.7109375" style="44" customWidth="1"/>
    <col min="6405" max="6405" width="15.28515625" style="44" customWidth="1"/>
    <col min="6406" max="6656" width="9.140625" style="44"/>
    <col min="6657" max="6657" width="22" style="44" customWidth="1"/>
    <col min="6658" max="6658" width="15.42578125" style="44" customWidth="1"/>
    <col min="6659" max="6659" width="17" style="44" customWidth="1"/>
    <col min="6660" max="6660" width="20.7109375" style="44" customWidth="1"/>
    <col min="6661" max="6661" width="15.28515625" style="44" customWidth="1"/>
    <col min="6662" max="6912" width="9.140625" style="44"/>
    <col min="6913" max="6913" width="22" style="44" customWidth="1"/>
    <col min="6914" max="6914" width="15.42578125" style="44" customWidth="1"/>
    <col min="6915" max="6915" width="17" style="44" customWidth="1"/>
    <col min="6916" max="6916" width="20.7109375" style="44" customWidth="1"/>
    <col min="6917" max="6917" width="15.28515625" style="44" customWidth="1"/>
    <col min="6918" max="7168" width="9.140625" style="44"/>
    <col min="7169" max="7169" width="22" style="44" customWidth="1"/>
    <col min="7170" max="7170" width="15.42578125" style="44" customWidth="1"/>
    <col min="7171" max="7171" width="17" style="44" customWidth="1"/>
    <col min="7172" max="7172" width="20.7109375" style="44" customWidth="1"/>
    <col min="7173" max="7173" width="15.28515625" style="44" customWidth="1"/>
    <col min="7174" max="7424" width="9.140625" style="44"/>
    <col min="7425" max="7425" width="22" style="44" customWidth="1"/>
    <col min="7426" max="7426" width="15.42578125" style="44" customWidth="1"/>
    <col min="7427" max="7427" width="17" style="44" customWidth="1"/>
    <col min="7428" max="7428" width="20.7109375" style="44" customWidth="1"/>
    <col min="7429" max="7429" width="15.28515625" style="44" customWidth="1"/>
    <col min="7430" max="7680" width="9.140625" style="44"/>
    <col min="7681" max="7681" width="22" style="44" customWidth="1"/>
    <col min="7682" max="7682" width="15.42578125" style="44" customWidth="1"/>
    <col min="7683" max="7683" width="17" style="44" customWidth="1"/>
    <col min="7684" max="7684" width="20.7109375" style="44" customWidth="1"/>
    <col min="7685" max="7685" width="15.28515625" style="44" customWidth="1"/>
    <col min="7686" max="7936" width="9.140625" style="44"/>
    <col min="7937" max="7937" width="22" style="44" customWidth="1"/>
    <col min="7938" max="7938" width="15.42578125" style="44" customWidth="1"/>
    <col min="7939" max="7939" width="17" style="44" customWidth="1"/>
    <col min="7940" max="7940" width="20.7109375" style="44" customWidth="1"/>
    <col min="7941" max="7941" width="15.28515625" style="44" customWidth="1"/>
    <col min="7942" max="8192" width="9.140625" style="44"/>
    <col min="8193" max="8193" width="22" style="44" customWidth="1"/>
    <col min="8194" max="8194" width="15.42578125" style="44" customWidth="1"/>
    <col min="8195" max="8195" width="17" style="44" customWidth="1"/>
    <col min="8196" max="8196" width="20.7109375" style="44" customWidth="1"/>
    <col min="8197" max="8197" width="15.28515625" style="44" customWidth="1"/>
    <col min="8198" max="8448" width="9.140625" style="44"/>
    <col min="8449" max="8449" width="22" style="44" customWidth="1"/>
    <col min="8450" max="8450" width="15.42578125" style="44" customWidth="1"/>
    <col min="8451" max="8451" width="17" style="44" customWidth="1"/>
    <col min="8452" max="8452" width="20.7109375" style="44" customWidth="1"/>
    <col min="8453" max="8453" width="15.28515625" style="44" customWidth="1"/>
    <col min="8454" max="8704" width="9.140625" style="44"/>
    <col min="8705" max="8705" width="22" style="44" customWidth="1"/>
    <col min="8706" max="8706" width="15.42578125" style="44" customWidth="1"/>
    <col min="8707" max="8707" width="17" style="44" customWidth="1"/>
    <col min="8708" max="8708" width="20.7109375" style="44" customWidth="1"/>
    <col min="8709" max="8709" width="15.28515625" style="44" customWidth="1"/>
    <col min="8710" max="8960" width="9.140625" style="44"/>
    <col min="8961" max="8961" width="22" style="44" customWidth="1"/>
    <col min="8962" max="8962" width="15.42578125" style="44" customWidth="1"/>
    <col min="8963" max="8963" width="17" style="44" customWidth="1"/>
    <col min="8964" max="8964" width="20.7109375" style="44" customWidth="1"/>
    <col min="8965" max="8965" width="15.28515625" style="44" customWidth="1"/>
    <col min="8966" max="9216" width="9.140625" style="44"/>
    <col min="9217" max="9217" width="22" style="44" customWidth="1"/>
    <col min="9218" max="9218" width="15.42578125" style="44" customWidth="1"/>
    <col min="9219" max="9219" width="17" style="44" customWidth="1"/>
    <col min="9220" max="9220" width="20.7109375" style="44" customWidth="1"/>
    <col min="9221" max="9221" width="15.28515625" style="44" customWidth="1"/>
    <col min="9222" max="9472" width="9.140625" style="44"/>
    <col min="9473" max="9473" width="22" style="44" customWidth="1"/>
    <col min="9474" max="9474" width="15.42578125" style="44" customWidth="1"/>
    <col min="9475" max="9475" width="17" style="44" customWidth="1"/>
    <col min="9476" max="9476" width="20.7109375" style="44" customWidth="1"/>
    <col min="9477" max="9477" width="15.28515625" style="44" customWidth="1"/>
    <col min="9478" max="9728" width="9.140625" style="44"/>
    <col min="9729" max="9729" width="22" style="44" customWidth="1"/>
    <col min="9730" max="9730" width="15.42578125" style="44" customWidth="1"/>
    <col min="9731" max="9731" width="17" style="44" customWidth="1"/>
    <col min="9732" max="9732" width="20.7109375" style="44" customWidth="1"/>
    <col min="9733" max="9733" width="15.28515625" style="44" customWidth="1"/>
    <col min="9734" max="9984" width="9.140625" style="44"/>
    <col min="9985" max="9985" width="22" style="44" customWidth="1"/>
    <col min="9986" max="9986" width="15.42578125" style="44" customWidth="1"/>
    <col min="9987" max="9987" width="17" style="44" customWidth="1"/>
    <col min="9988" max="9988" width="20.7109375" style="44" customWidth="1"/>
    <col min="9989" max="9989" width="15.28515625" style="44" customWidth="1"/>
    <col min="9990" max="10240" width="9.140625" style="44"/>
    <col min="10241" max="10241" width="22" style="44" customWidth="1"/>
    <col min="10242" max="10242" width="15.42578125" style="44" customWidth="1"/>
    <col min="10243" max="10243" width="17" style="44" customWidth="1"/>
    <col min="10244" max="10244" width="20.7109375" style="44" customWidth="1"/>
    <col min="10245" max="10245" width="15.28515625" style="44" customWidth="1"/>
    <col min="10246" max="10496" width="9.140625" style="44"/>
    <col min="10497" max="10497" width="22" style="44" customWidth="1"/>
    <col min="10498" max="10498" width="15.42578125" style="44" customWidth="1"/>
    <col min="10499" max="10499" width="17" style="44" customWidth="1"/>
    <col min="10500" max="10500" width="20.7109375" style="44" customWidth="1"/>
    <col min="10501" max="10501" width="15.28515625" style="44" customWidth="1"/>
    <col min="10502" max="10752" width="9.140625" style="44"/>
    <col min="10753" max="10753" width="22" style="44" customWidth="1"/>
    <col min="10754" max="10754" width="15.42578125" style="44" customWidth="1"/>
    <col min="10755" max="10755" width="17" style="44" customWidth="1"/>
    <col min="10756" max="10756" width="20.7109375" style="44" customWidth="1"/>
    <col min="10757" max="10757" width="15.28515625" style="44" customWidth="1"/>
    <col min="10758" max="11008" width="9.140625" style="44"/>
    <col min="11009" max="11009" width="22" style="44" customWidth="1"/>
    <col min="11010" max="11010" width="15.42578125" style="44" customWidth="1"/>
    <col min="11011" max="11011" width="17" style="44" customWidth="1"/>
    <col min="11012" max="11012" width="20.7109375" style="44" customWidth="1"/>
    <col min="11013" max="11013" width="15.28515625" style="44" customWidth="1"/>
    <col min="11014" max="11264" width="9.140625" style="44"/>
    <col min="11265" max="11265" width="22" style="44" customWidth="1"/>
    <col min="11266" max="11266" width="15.42578125" style="44" customWidth="1"/>
    <col min="11267" max="11267" width="17" style="44" customWidth="1"/>
    <col min="11268" max="11268" width="20.7109375" style="44" customWidth="1"/>
    <col min="11269" max="11269" width="15.28515625" style="44" customWidth="1"/>
    <col min="11270" max="11520" width="9.140625" style="44"/>
    <col min="11521" max="11521" width="22" style="44" customWidth="1"/>
    <col min="11522" max="11522" width="15.42578125" style="44" customWidth="1"/>
    <col min="11523" max="11523" width="17" style="44" customWidth="1"/>
    <col min="11524" max="11524" width="20.7109375" style="44" customWidth="1"/>
    <col min="11525" max="11525" width="15.28515625" style="44" customWidth="1"/>
    <col min="11526" max="11776" width="9.140625" style="44"/>
    <col min="11777" max="11777" width="22" style="44" customWidth="1"/>
    <col min="11778" max="11778" width="15.42578125" style="44" customWidth="1"/>
    <col min="11779" max="11779" width="17" style="44" customWidth="1"/>
    <col min="11780" max="11780" width="20.7109375" style="44" customWidth="1"/>
    <col min="11781" max="11781" width="15.28515625" style="44" customWidth="1"/>
    <col min="11782" max="12032" width="9.140625" style="44"/>
    <col min="12033" max="12033" width="22" style="44" customWidth="1"/>
    <col min="12034" max="12034" width="15.42578125" style="44" customWidth="1"/>
    <col min="12035" max="12035" width="17" style="44" customWidth="1"/>
    <col min="12036" max="12036" width="20.7109375" style="44" customWidth="1"/>
    <col min="12037" max="12037" width="15.28515625" style="44" customWidth="1"/>
    <col min="12038" max="12288" width="9.140625" style="44"/>
    <col min="12289" max="12289" width="22" style="44" customWidth="1"/>
    <col min="12290" max="12290" width="15.42578125" style="44" customWidth="1"/>
    <col min="12291" max="12291" width="17" style="44" customWidth="1"/>
    <col min="12292" max="12292" width="20.7109375" style="44" customWidth="1"/>
    <col min="12293" max="12293" width="15.28515625" style="44" customWidth="1"/>
    <col min="12294" max="12544" width="9.140625" style="44"/>
    <col min="12545" max="12545" width="22" style="44" customWidth="1"/>
    <col min="12546" max="12546" width="15.42578125" style="44" customWidth="1"/>
    <col min="12547" max="12547" width="17" style="44" customWidth="1"/>
    <col min="12548" max="12548" width="20.7109375" style="44" customWidth="1"/>
    <col min="12549" max="12549" width="15.28515625" style="44" customWidth="1"/>
    <col min="12550" max="12800" width="9.140625" style="44"/>
    <col min="12801" max="12801" width="22" style="44" customWidth="1"/>
    <col min="12802" max="12802" width="15.42578125" style="44" customWidth="1"/>
    <col min="12803" max="12803" width="17" style="44" customWidth="1"/>
    <col min="12804" max="12804" width="20.7109375" style="44" customWidth="1"/>
    <col min="12805" max="12805" width="15.28515625" style="44" customWidth="1"/>
    <col min="12806" max="13056" width="9.140625" style="44"/>
    <col min="13057" max="13057" width="22" style="44" customWidth="1"/>
    <col min="13058" max="13058" width="15.42578125" style="44" customWidth="1"/>
    <col min="13059" max="13059" width="17" style="44" customWidth="1"/>
    <col min="13060" max="13060" width="20.7109375" style="44" customWidth="1"/>
    <col min="13061" max="13061" width="15.28515625" style="44" customWidth="1"/>
    <col min="13062" max="13312" width="9.140625" style="44"/>
    <col min="13313" max="13313" width="22" style="44" customWidth="1"/>
    <col min="13314" max="13314" width="15.42578125" style="44" customWidth="1"/>
    <col min="13315" max="13315" width="17" style="44" customWidth="1"/>
    <col min="13316" max="13316" width="20.7109375" style="44" customWidth="1"/>
    <col min="13317" max="13317" width="15.28515625" style="44" customWidth="1"/>
    <col min="13318" max="13568" width="9.140625" style="44"/>
    <col min="13569" max="13569" width="22" style="44" customWidth="1"/>
    <col min="13570" max="13570" width="15.42578125" style="44" customWidth="1"/>
    <col min="13571" max="13571" width="17" style="44" customWidth="1"/>
    <col min="13572" max="13572" width="20.7109375" style="44" customWidth="1"/>
    <col min="13573" max="13573" width="15.28515625" style="44" customWidth="1"/>
    <col min="13574" max="13824" width="9.140625" style="44"/>
    <col min="13825" max="13825" width="22" style="44" customWidth="1"/>
    <col min="13826" max="13826" width="15.42578125" style="44" customWidth="1"/>
    <col min="13827" max="13827" width="17" style="44" customWidth="1"/>
    <col min="13828" max="13828" width="20.7109375" style="44" customWidth="1"/>
    <col min="13829" max="13829" width="15.28515625" style="44" customWidth="1"/>
    <col min="13830" max="14080" width="9.140625" style="44"/>
    <col min="14081" max="14081" width="22" style="44" customWidth="1"/>
    <col min="14082" max="14082" width="15.42578125" style="44" customWidth="1"/>
    <col min="14083" max="14083" width="17" style="44" customWidth="1"/>
    <col min="14084" max="14084" width="20.7109375" style="44" customWidth="1"/>
    <col min="14085" max="14085" width="15.28515625" style="44" customWidth="1"/>
    <col min="14086" max="14336" width="9.140625" style="44"/>
    <col min="14337" max="14337" width="22" style="44" customWidth="1"/>
    <col min="14338" max="14338" width="15.42578125" style="44" customWidth="1"/>
    <col min="14339" max="14339" width="17" style="44" customWidth="1"/>
    <col min="14340" max="14340" width="20.7109375" style="44" customWidth="1"/>
    <col min="14341" max="14341" width="15.28515625" style="44" customWidth="1"/>
    <col min="14342" max="14592" width="9.140625" style="44"/>
    <col min="14593" max="14593" width="22" style="44" customWidth="1"/>
    <col min="14594" max="14594" width="15.42578125" style="44" customWidth="1"/>
    <col min="14595" max="14595" width="17" style="44" customWidth="1"/>
    <col min="14596" max="14596" width="20.7109375" style="44" customWidth="1"/>
    <col min="14597" max="14597" width="15.28515625" style="44" customWidth="1"/>
    <col min="14598" max="14848" width="9.140625" style="44"/>
    <col min="14849" max="14849" width="22" style="44" customWidth="1"/>
    <col min="14850" max="14850" width="15.42578125" style="44" customWidth="1"/>
    <col min="14851" max="14851" width="17" style="44" customWidth="1"/>
    <col min="14852" max="14852" width="20.7109375" style="44" customWidth="1"/>
    <col min="14853" max="14853" width="15.28515625" style="44" customWidth="1"/>
    <col min="14854" max="15104" width="9.140625" style="44"/>
    <col min="15105" max="15105" width="22" style="44" customWidth="1"/>
    <col min="15106" max="15106" width="15.42578125" style="44" customWidth="1"/>
    <col min="15107" max="15107" width="17" style="44" customWidth="1"/>
    <col min="15108" max="15108" width="20.7109375" style="44" customWidth="1"/>
    <col min="15109" max="15109" width="15.28515625" style="44" customWidth="1"/>
    <col min="15110" max="15360" width="9.140625" style="44"/>
    <col min="15361" max="15361" width="22" style="44" customWidth="1"/>
    <col min="15362" max="15362" width="15.42578125" style="44" customWidth="1"/>
    <col min="15363" max="15363" width="17" style="44" customWidth="1"/>
    <col min="15364" max="15364" width="20.7109375" style="44" customWidth="1"/>
    <col min="15365" max="15365" width="15.28515625" style="44" customWidth="1"/>
    <col min="15366" max="15616" width="9.140625" style="44"/>
    <col min="15617" max="15617" width="22" style="44" customWidth="1"/>
    <col min="15618" max="15618" width="15.42578125" style="44" customWidth="1"/>
    <col min="15619" max="15619" width="17" style="44" customWidth="1"/>
    <col min="15620" max="15620" width="20.7109375" style="44" customWidth="1"/>
    <col min="15621" max="15621" width="15.28515625" style="44" customWidth="1"/>
    <col min="15622" max="15872" width="9.140625" style="44"/>
    <col min="15873" max="15873" width="22" style="44" customWidth="1"/>
    <col min="15874" max="15874" width="15.42578125" style="44" customWidth="1"/>
    <col min="15875" max="15875" width="17" style="44" customWidth="1"/>
    <col min="15876" max="15876" width="20.7109375" style="44" customWidth="1"/>
    <col min="15877" max="15877" width="15.28515625" style="44" customWidth="1"/>
    <col min="15878" max="16128" width="9.140625" style="44"/>
    <col min="16129" max="16129" width="22" style="44" customWidth="1"/>
    <col min="16130" max="16130" width="15.42578125" style="44" customWidth="1"/>
    <col min="16131" max="16131" width="17" style="44" customWidth="1"/>
    <col min="16132" max="16132" width="20.7109375" style="44" customWidth="1"/>
    <col min="16133" max="16133" width="15.28515625" style="44" customWidth="1"/>
    <col min="16134" max="16384" width="9.140625" style="44"/>
  </cols>
  <sheetData>
    <row r="1" spans="1:5" ht="15" x14ac:dyDescent="0.2">
      <c r="A1" s="178" t="s">
        <v>98</v>
      </c>
      <c r="B1" s="178"/>
      <c r="C1" s="178"/>
      <c r="D1" s="178"/>
      <c r="E1" s="178"/>
    </row>
    <row r="2" spans="1:5" x14ac:dyDescent="0.2">
      <c r="A2" s="179" t="s">
        <v>138</v>
      </c>
      <c r="B2" s="179"/>
      <c r="C2" s="179"/>
      <c r="D2" s="179"/>
      <c r="E2" s="179"/>
    </row>
    <row r="3" spans="1:5" x14ac:dyDescent="0.2">
      <c r="A3" s="179" t="s">
        <v>132</v>
      </c>
      <c r="B3" s="179"/>
      <c r="C3" s="179"/>
      <c r="D3" s="179"/>
      <c r="E3" s="179"/>
    </row>
    <row r="4" spans="1:5" x14ac:dyDescent="0.2">
      <c r="A4" s="43"/>
      <c r="B4" s="43"/>
      <c r="C4" s="43"/>
      <c r="D4" s="43"/>
      <c r="E4" s="43"/>
    </row>
    <row r="5" spans="1:5" ht="45" customHeight="1" x14ac:dyDescent="0.2">
      <c r="A5" s="58" t="s">
        <v>99</v>
      </c>
      <c r="B5" s="58" t="s">
        <v>100</v>
      </c>
      <c r="C5" s="58" t="s">
        <v>101</v>
      </c>
      <c r="D5" s="58" t="s">
        <v>102</v>
      </c>
      <c r="E5" s="58" t="s">
        <v>103</v>
      </c>
    </row>
    <row r="6" spans="1:5" x14ac:dyDescent="0.2">
      <c r="A6" s="45" t="s">
        <v>104</v>
      </c>
      <c r="B6" s="45">
        <v>1</v>
      </c>
      <c r="C6" s="46">
        <v>1</v>
      </c>
      <c r="D6" s="46">
        <v>2</v>
      </c>
      <c r="E6" s="45">
        <v>3</v>
      </c>
    </row>
    <row r="7" spans="1:5" x14ac:dyDescent="0.2">
      <c r="A7" s="45" t="s">
        <v>105</v>
      </c>
      <c r="B7" s="45">
        <v>1</v>
      </c>
      <c r="C7" s="45">
        <v>2</v>
      </c>
      <c r="D7" s="46">
        <v>3</v>
      </c>
      <c r="E7" s="45">
        <v>6</v>
      </c>
    </row>
    <row r="8" spans="1:5" x14ac:dyDescent="0.2">
      <c r="A8" s="45" t="s">
        <v>106</v>
      </c>
      <c r="B8" s="45">
        <v>1</v>
      </c>
      <c r="C8" s="45">
        <v>3</v>
      </c>
      <c r="D8" s="46">
        <v>5</v>
      </c>
      <c r="E8" s="45">
        <v>9</v>
      </c>
    </row>
    <row r="9" spans="1:5" x14ac:dyDescent="0.2">
      <c r="A9" s="45" t="s">
        <v>107</v>
      </c>
      <c r="B9" s="45">
        <v>1</v>
      </c>
      <c r="C9" s="45">
        <v>3</v>
      </c>
      <c r="D9" s="46">
        <v>6</v>
      </c>
      <c r="E9" s="45">
        <v>12</v>
      </c>
    </row>
    <row r="10" spans="1:5" x14ac:dyDescent="0.2">
      <c r="A10" s="45" t="s">
        <v>108</v>
      </c>
      <c r="B10" s="45">
        <v>1</v>
      </c>
      <c r="C10" s="45">
        <v>4</v>
      </c>
      <c r="D10" s="46">
        <v>8</v>
      </c>
      <c r="E10" s="45">
        <v>15</v>
      </c>
    </row>
    <row r="11" spans="1:5" x14ac:dyDescent="0.2">
      <c r="A11" s="45" t="s">
        <v>109</v>
      </c>
      <c r="B11" s="45">
        <v>2</v>
      </c>
      <c r="C11" s="45">
        <v>5</v>
      </c>
      <c r="D11" s="46">
        <v>9</v>
      </c>
      <c r="E11" s="45">
        <v>18</v>
      </c>
    </row>
    <row r="12" spans="1:5" x14ac:dyDescent="0.2">
      <c r="A12" s="45" t="s">
        <v>110</v>
      </c>
      <c r="B12" s="45">
        <v>2</v>
      </c>
      <c r="C12" s="45">
        <v>5</v>
      </c>
      <c r="D12" s="46">
        <v>11</v>
      </c>
      <c r="E12" s="45">
        <v>21</v>
      </c>
    </row>
    <row r="13" spans="1:5" x14ac:dyDescent="0.2">
      <c r="A13" s="46" t="s">
        <v>111</v>
      </c>
      <c r="B13" s="46">
        <v>2</v>
      </c>
      <c r="C13" s="46">
        <v>6</v>
      </c>
      <c r="D13" s="46">
        <v>12</v>
      </c>
      <c r="E13" s="46">
        <v>24</v>
      </c>
    </row>
    <row r="14" spans="1:5" x14ac:dyDescent="0.2">
      <c r="A14" s="46" t="s">
        <v>112</v>
      </c>
      <c r="B14" s="46">
        <v>2</v>
      </c>
      <c r="C14" s="46">
        <v>7</v>
      </c>
      <c r="D14" s="46">
        <v>14</v>
      </c>
      <c r="E14" s="46">
        <v>27</v>
      </c>
    </row>
    <row r="15" spans="1:5" x14ac:dyDescent="0.2">
      <c r="A15" s="46" t="s">
        <v>113</v>
      </c>
      <c r="B15" s="46">
        <v>2</v>
      </c>
      <c r="C15" s="46">
        <v>7</v>
      </c>
      <c r="D15" s="46">
        <v>15</v>
      </c>
      <c r="E15" s="46">
        <v>30</v>
      </c>
    </row>
    <row r="16" spans="1:5" x14ac:dyDescent="0.2">
      <c r="A16" s="46" t="s">
        <v>114</v>
      </c>
      <c r="B16" s="46">
        <v>3</v>
      </c>
      <c r="C16" s="46">
        <v>11</v>
      </c>
      <c r="D16" s="46">
        <v>23</v>
      </c>
      <c r="E16" s="46">
        <v>45</v>
      </c>
    </row>
    <row r="17" spans="1:5" x14ac:dyDescent="0.2">
      <c r="A17" s="46" t="s">
        <v>115</v>
      </c>
      <c r="B17" s="46">
        <v>4</v>
      </c>
      <c r="C17" s="46">
        <v>14</v>
      </c>
      <c r="D17" s="46">
        <v>30</v>
      </c>
      <c r="E17" s="46">
        <v>60</v>
      </c>
    </row>
    <row r="18" spans="1:5" x14ac:dyDescent="0.2">
      <c r="A18" s="46" t="s">
        <v>116</v>
      </c>
      <c r="B18" s="46">
        <v>5</v>
      </c>
      <c r="C18" s="46">
        <v>18</v>
      </c>
      <c r="D18" s="46">
        <v>38</v>
      </c>
      <c r="E18" s="46">
        <v>75</v>
      </c>
    </row>
    <row r="19" spans="1:5" x14ac:dyDescent="0.2">
      <c r="A19" s="46" t="s">
        <v>117</v>
      </c>
      <c r="B19" s="46">
        <v>6</v>
      </c>
      <c r="C19" s="46">
        <v>21</v>
      </c>
      <c r="D19" s="46">
        <v>45</v>
      </c>
      <c r="E19" s="46" t="s">
        <v>118</v>
      </c>
    </row>
    <row r="20" spans="1:5" x14ac:dyDescent="0.2">
      <c r="A20" s="46" t="s">
        <v>119</v>
      </c>
      <c r="B20" s="46">
        <v>8</v>
      </c>
      <c r="C20" s="46">
        <v>28</v>
      </c>
      <c r="D20" s="46">
        <v>60</v>
      </c>
      <c r="E20" s="46" t="s">
        <v>118</v>
      </c>
    </row>
    <row r="21" spans="1:5" x14ac:dyDescent="0.2">
      <c r="A21" s="45" t="s">
        <v>120</v>
      </c>
      <c r="B21" s="45">
        <v>10</v>
      </c>
      <c r="C21" s="45">
        <v>35</v>
      </c>
      <c r="D21" s="46">
        <v>75</v>
      </c>
      <c r="E21" s="45" t="s">
        <v>118</v>
      </c>
    </row>
    <row r="22" spans="1:5" x14ac:dyDescent="0.2">
      <c r="A22" s="45" t="s">
        <v>121</v>
      </c>
      <c r="B22" s="45">
        <v>20</v>
      </c>
      <c r="C22" s="46">
        <v>70</v>
      </c>
      <c r="D22" s="46" t="s">
        <v>118</v>
      </c>
      <c r="E22" s="45" t="s">
        <v>118</v>
      </c>
    </row>
    <row r="23" spans="1:5" x14ac:dyDescent="0.2">
      <c r="A23" s="47" t="s">
        <v>122</v>
      </c>
      <c r="B23" s="47" t="s">
        <v>123</v>
      </c>
      <c r="C23" s="47" t="s">
        <v>118</v>
      </c>
      <c r="D23" s="47" t="s">
        <v>118</v>
      </c>
      <c r="E23" s="47" t="s">
        <v>118</v>
      </c>
    </row>
    <row r="24" spans="1:5" x14ac:dyDescent="0.2">
      <c r="A24" s="48"/>
      <c r="B24" s="48"/>
      <c r="C24" s="48"/>
      <c r="D24" s="48"/>
      <c r="E24" s="48"/>
    </row>
    <row r="25" spans="1:5" x14ac:dyDescent="0.2">
      <c r="A25" s="172" t="s">
        <v>124</v>
      </c>
      <c r="B25" s="173"/>
      <c r="C25" s="173"/>
      <c r="D25" s="173"/>
      <c r="E25" s="174"/>
    </row>
    <row r="26" spans="1:5" ht="45" customHeight="1" x14ac:dyDescent="0.2">
      <c r="A26" s="175"/>
      <c r="B26" s="176"/>
      <c r="C26" s="176"/>
      <c r="D26" s="176"/>
      <c r="E26" s="177"/>
    </row>
    <row r="27" spans="1:5" ht="21.75" customHeight="1" x14ac:dyDescent="0.2">
      <c r="A27" s="49"/>
      <c r="B27" s="49"/>
      <c r="C27" s="49"/>
      <c r="D27" s="49"/>
      <c r="E27" s="49"/>
    </row>
    <row r="28" spans="1:5" x14ac:dyDescent="0.2">
      <c r="A28" s="43"/>
      <c r="B28" s="43"/>
      <c r="C28" s="43"/>
      <c r="D28" s="43"/>
      <c r="E28" s="50" t="s">
        <v>139</v>
      </c>
    </row>
    <row r="29" spans="1:5" x14ac:dyDescent="0.2">
      <c r="A29" s="43" t="s">
        <v>125</v>
      </c>
      <c r="B29" s="43"/>
      <c r="C29" s="43"/>
      <c r="D29" s="43"/>
      <c r="E29" s="51">
        <v>38634598</v>
      </c>
    </row>
    <row r="30" spans="1:5" x14ac:dyDescent="0.2">
      <c r="A30" s="43" t="s">
        <v>126</v>
      </c>
      <c r="B30" s="43"/>
      <c r="C30" s="43"/>
      <c r="D30" s="52"/>
      <c r="E30" s="53">
        <f>[1]Materiality_Annualised!$O$81</f>
        <v>343927.64996606251</v>
      </c>
    </row>
    <row r="31" spans="1:5" x14ac:dyDescent="0.2">
      <c r="A31" s="43" t="s">
        <v>127</v>
      </c>
      <c r="B31" s="43"/>
      <c r="C31" s="43"/>
      <c r="D31" s="54"/>
      <c r="E31" s="55">
        <f>E29/E30</f>
        <v>112.33350387446987</v>
      </c>
    </row>
    <row r="32" spans="1:5" x14ac:dyDescent="0.2">
      <c r="A32" s="43" t="s">
        <v>128</v>
      </c>
      <c r="B32" s="43"/>
      <c r="C32" s="43"/>
      <c r="D32" s="43"/>
      <c r="E32" s="56" t="s">
        <v>129</v>
      </c>
    </row>
    <row r="33" spans="1:5" x14ac:dyDescent="0.2">
      <c r="A33" s="43" t="s">
        <v>130</v>
      </c>
      <c r="B33" s="43"/>
      <c r="C33" s="43"/>
      <c r="D33" s="43"/>
      <c r="E33" s="43">
        <v>1</v>
      </c>
    </row>
    <row r="34" spans="1:5" x14ac:dyDescent="0.2">
      <c r="A34" s="43" t="s">
        <v>131</v>
      </c>
      <c r="B34" s="43"/>
      <c r="C34" s="43"/>
      <c r="D34" s="43"/>
      <c r="E34" s="57">
        <v>3</v>
      </c>
    </row>
  </sheetData>
  <mergeCells count="4">
    <mergeCell ref="A1:E1"/>
    <mergeCell ref="A2:E2"/>
    <mergeCell ref="A3:E3"/>
    <mergeCell ref="A25:E2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1C634-3803-4126-88C7-9541B36CD085}">
  <sheetPr>
    <tabColor theme="4" tint="-0.249977111117893"/>
  </sheetPr>
  <dimension ref="A1:J49"/>
  <sheetViews>
    <sheetView view="pageBreakPreview" zoomScaleNormal="100" zoomScaleSheetLayoutView="100" workbookViewId="0">
      <selection activeCell="A36" sqref="A36"/>
    </sheetView>
  </sheetViews>
  <sheetFormatPr defaultRowHeight="12.75" x14ac:dyDescent="0.2"/>
  <cols>
    <col min="1" max="1" width="13.28515625" style="86" customWidth="1"/>
    <col min="2" max="2" width="21.7109375" style="86" customWidth="1"/>
    <col min="3" max="3" width="22.5703125" style="86" customWidth="1"/>
    <col min="4" max="4" width="16.7109375" style="87" customWidth="1"/>
    <col min="5" max="6" width="9.140625" style="86"/>
    <col min="7" max="7" width="11" style="86" bestFit="1" customWidth="1"/>
    <col min="8" max="8" width="13.85546875" style="86" bestFit="1" customWidth="1"/>
    <col min="9" max="9" width="9.140625" style="86"/>
    <col min="10" max="10" width="12.42578125" style="86" bestFit="1" customWidth="1"/>
    <col min="11" max="16384" width="9.140625" style="86"/>
  </cols>
  <sheetData>
    <row r="1" spans="1:4" x14ac:dyDescent="0.2">
      <c r="A1" s="85" t="s">
        <v>162</v>
      </c>
      <c r="B1" s="85" t="s">
        <v>163</v>
      </c>
    </row>
    <row r="2" spans="1:4" x14ac:dyDescent="0.2">
      <c r="A2" s="85" t="s">
        <v>164</v>
      </c>
      <c r="B2" s="88">
        <v>44742</v>
      </c>
    </row>
    <row r="4" spans="1:4" x14ac:dyDescent="0.2">
      <c r="A4" s="86" t="s">
        <v>165</v>
      </c>
      <c r="B4" s="86" t="s">
        <v>166</v>
      </c>
    </row>
    <row r="6" spans="1:4" x14ac:dyDescent="0.2">
      <c r="A6" s="86" t="s">
        <v>141</v>
      </c>
      <c r="B6" s="86" t="s">
        <v>167</v>
      </c>
    </row>
    <row r="8" spans="1:4" x14ac:dyDescent="0.2">
      <c r="A8" s="85" t="s">
        <v>168</v>
      </c>
    </row>
    <row r="10" spans="1:4" ht="25.5" x14ac:dyDescent="0.2">
      <c r="A10" s="89" t="s">
        <v>169</v>
      </c>
      <c r="B10" s="89" t="s">
        <v>170</v>
      </c>
      <c r="C10" s="89" t="s">
        <v>171</v>
      </c>
      <c r="D10" s="90" t="s">
        <v>172</v>
      </c>
    </row>
    <row r="11" spans="1:4" x14ac:dyDescent="0.2">
      <c r="A11" s="91">
        <v>1</v>
      </c>
      <c r="B11" s="92" t="s">
        <v>173</v>
      </c>
      <c r="C11" s="93" t="s">
        <v>174</v>
      </c>
      <c r="D11" s="94">
        <v>63920410</v>
      </c>
    </row>
    <row r="12" spans="1:4" x14ac:dyDescent="0.2">
      <c r="A12" s="91">
        <v>2</v>
      </c>
      <c r="B12" s="92" t="s">
        <v>173</v>
      </c>
      <c r="C12" s="93" t="s">
        <v>175</v>
      </c>
      <c r="D12" s="94">
        <v>35209401</v>
      </c>
    </row>
    <row r="13" spans="1:4" x14ac:dyDescent="0.2">
      <c r="A13" s="91">
        <v>3</v>
      </c>
      <c r="B13" s="92" t="s">
        <v>173</v>
      </c>
      <c r="C13" s="93" t="s">
        <v>176</v>
      </c>
      <c r="D13" s="94">
        <v>35987865</v>
      </c>
    </row>
    <row r="14" spans="1:4" x14ac:dyDescent="0.2">
      <c r="A14" s="91">
        <v>4</v>
      </c>
      <c r="B14" s="92" t="s">
        <v>173</v>
      </c>
      <c r="C14" s="93" t="s">
        <v>177</v>
      </c>
      <c r="D14" s="94">
        <v>35920136</v>
      </c>
    </row>
    <row r="15" spans="1:4" x14ac:dyDescent="0.2">
      <c r="A15" s="91">
        <v>5</v>
      </c>
      <c r="B15" s="92" t="s">
        <v>173</v>
      </c>
      <c r="C15" s="93" t="s">
        <v>178</v>
      </c>
      <c r="D15" s="94">
        <v>36582271</v>
      </c>
    </row>
    <row r="16" spans="1:4" x14ac:dyDescent="0.2">
      <c r="A16" s="91">
        <v>6</v>
      </c>
      <c r="B16" s="92" t="s">
        <v>173</v>
      </c>
      <c r="C16" s="93" t="s">
        <v>179</v>
      </c>
      <c r="D16" s="94">
        <v>92217704</v>
      </c>
    </row>
    <row r="17" spans="1:10" x14ac:dyDescent="0.2">
      <c r="A17" s="91">
        <v>7</v>
      </c>
      <c r="B17" s="92" t="s">
        <v>173</v>
      </c>
      <c r="C17" s="93" t="s">
        <v>180</v>
      </c>
      <c r="D17" s="94">
        <v>45979408</v>
      </c>
    </row>
    <row r="18" spans="1:10" x14ac:dyDescent="0.2">
      <c r="A18" s="91">
        <v>8</v>
      </c>
      <c r="B18" s="92" t="s">
        <v>173</v>
      </c>
      <c r="C18" s="93" t="s">
        <v>181</v>
      </c>
      <c r="D18" s="94">
        <v>27070660</v>
      </c>
    </row>
    <row r="19" spans="1:10" x14ac:dyDescent="0.2">
      <c r="A19" s="91">
        <v>9</v>
      </c>
      <c r="B19" s="92" t="s">
        <v>173</v>
      </c>
      <c r="C19" s="93" t="s">
        <v>182</v>
      </c>
      <c r="D19" s="94">
        <v>18206049</v>
      </c>
    </row>
    <row r="20" spans="1:10" x14ac:dyDescent="0.2">
      <c r="A20" s="91">
        <v>10</v>
      </c>
      <c r="B20" s="92" t="s">
        <v>173</v>
      </c>
      <c r="C20" s="93" t="s">
        <v>183</v>
      </c>
      <c r="D20" s="94">
        <v>18239792</v>
      </c>
    </row>
    <row r="21" spans="1:10" x14ac:dyDescent="0.2">
      <c r="A21" s="91">
        <v>11</v>
      </c>
      <c r="B21" s="92" t="s">
        <v>173</v>
      </c>
      <c r="C21" s="93" t="s">
        <v>184</v>
      </c>
      <c r="D21" s="94">
        <v>17894807</v>
      </c>
    </row>
    <row r="22" spans="1:10" x14ac:dyDescent="0.2">
      <c r="A22" s="91">
        <v>12</v>
      </c>
      <c r="B22" s="92" t="s">
        <v>173</v>
      </c>
      <c r="C22" s="93" t="s">
        <v>185</v>
      </c>
      <c r="D22" s="94">
        <v>26005673</v>
      </c>
    </row>
    <row r="23" spans="1:10" x14ac:dyDescent="0.2">
      <c r="A23" s="91">
        <v>13</v>
      </c>
      <c r="B23" s="92" t="s">
        <v>173</v>
      </c>
      <c r="C23" s="93" t="s">
        <v>186</v>
      </c>
      <c r="D23" s="94">
        <v>42685142</v>
      </c>
    </row>
    <row r="24" spans="1:10" x14ac:dyDescent="0.2">
      <c r="A24" s="91">
        <v>14</v>
      </c>
      <c r="B24" s="92" t="s">
        <v>173</v>
      </c>
      <c r="C24" s="93" t="s">
        <v>187</v>
      </c>
      <c r="D24" s="94">
        <v>16777504</v>
      </c>
    </row>
    <row r="25" spans="1:10" x14ac:dyDescent="0.2">
      <c r="A25" s="91">
        <v>15</v>
      </c>
      <c r="B25" s="92" t="s">
        <v>173</v>
      </c>
      <c r="C25" s="93" t="s">
        <v>188</v>
      </c>
      <c r="D25" s="94">
        <v>41181585</v>
      </c>
    </row>
    <row r="26" spans="1:10" x14ac:dyDescent="0.2">
      <c r="A26" s="91">
        <v>16</v>
      </c>
      <c r="B26" s="92" t="s">
        <v>173</v>
      </c>
      <c r="C26" s="93" t="s">
        <v>189</v>
      </c>
      <c r="D26" s="94">
        <v>39481526</v>
      </c>
    </row>
    <row r="27" spans="1:10" x14ac:dyDescent="0.2">
      <c r="A27" s="91">
        <v>17</v>
      </c>
      <c r="B27" s="92" t="s">
        <v>173</v>
      </c>
      <c r="C27" s="93" t="s">
        <v>190</v>
      </c>
      <c r="D27" s="94">
        <v>38953990</v>
      </c>
    </row>
    <row r="28" spans="1:10" x14ac:dyDescent="0.2">
      <c r="A28" s="91">
        <v>18</v>
      </c>
      <c r="B28" s="92" t="s">
        <v>173</v>
      </c>
      <c r="C28" s="93" t="s">
        <v>191</v>
      </c>
      <c r="D28" s="94">
        <v>37483037</v>
      </c>
    </row>
    <row r="29" spans="1:10" x14ac:dyDescent="0.2">
      <c r="A29" s="91">
        <v>19</v>
      </c>
      <c r="B29" s="92" t="s">
        <v>173</v>
      </c>
      <c r="C29" s="93" t="s">
        <v>192</v>
      </c>
      <c r="D29" s="94">
        <v>170041360</v>
      </c>
      <c r="J29" s="92">
        <v>839838320</v>
      </c>
    </row>
    <row r="30" spans="1:10" x14ac:dyDescent="0.2">
      <c r="A30" s="91">
        <v>20</v>
      </c>
      <c r="B30" s="92" t="s">
        <v>173</v>
      </c>
      <c r="C30" s="92" t="s">
        <v>193</v>
      </c>
      <c r="D30" s="95">
        <v>44465327</v>
      </c>
      <c r="J30" s="92">
        <v>166570675</v>
      </c>
    </row>
    <row r="31" spans="1:10" x14ac:dyDescent="0.2">
      <c r="A31" s="91">
        <v>21</v>
      </c>
      <c r="B31" s="92" t="s">
        <v>173</v>
      </c>
      <c r="C31" s="92" t="s">
        <v>194</v>
      </c>
      <c r="D31" s="95">
        <v>2711530</v>
      </c>
      <c r="J31" s="86">
        <f>SUM(J29:J30)</f>
        <v>1006408995</v>
      </c>
    </row>
    <row r="32" spans="1:10" x14ac:dyDescent="0.2">
      <c r="A32" s="91">
        <v>22</v>
      </c>
      <c r="B32" s="92" t="s">
        <v>173</v>
      </c>
      <c r="C32" s="92" t="s">
        <v>195</v>
      </c>
      <c r="D32" s="95">
        <v>32256412</v>
      </c>
    </row>
    <row r="33" spans="1:10" x14ac:dyDescent="0.2">
      <c r="A33" s="91">
        <v>23</v>
      </c>
      <c r="B33" s="92" t="s">
        <v>173</v>
      </c>
      <c r="C33" s="92" t="s">
        <v>196</v>
      </c>
      <c r="D33" s="95">
        <v>75504851</v>
      </c>
    </row>
    <row r="34" spans="1:10" x14ac:dyDescent="0.2">
      <c r="A34" s="91">
        <v>24</v>
      </c>
      <c r="B34" s="92" t="s">
        <v>173</v>
      </c>
      <c r="C34" s="92" t="s">
        <v>197</v>
      </c>
      <c r="D34" s="95">
        <v>14344086</v>
      </c>
    </row>
    <row r="35" spans="1:10" x14ac:dyDescent="0.2">
      <c r="A35" s="91">
        <v>25</v>
      </c>
      <c r="B35" s="92" t="s">
        <v>198</v>
      </c>
      <c r="C35" s="96" t="s">
        <v>199</v>
      </c>
      <c r="D35" s="94">
        <v>5265081</v>
      </c>
    </row>
    <row r="36" spans="1:10" x14ac:dyDescent="0.2">
      <c r="A36" s="91">
        <v>26</v>
      </c>
      <c r="B36" s="92" t="s">
        <v>198</v>
      </c>
      <c r="C36" s="97" t="s">
        <v>200</v>
      </c>
      <c r="D36" s="98">
        <v>4174544</v>
      </c>
    </row>
    <row r="37" spans="1:10" x14ac:dyDescent="0.2">
      <c r="A37" s="91"/>
      <c r="B37" s="92"/>
      <c r="C37" s="92"/>
      <c r="D37" s="99">
        <f>SUM(D11:D36)</f>
        <v>1018560151</v>
      </c>
      <c r="G37" s="100">
        <f>D37/100000</f>
        <v>10185.60151</v>
      </c>
    </row>
    <row r="39" spans="1:10" x14ac:dyDescent="0.2">
      <c r="A39" s="86" t="s">
        <v>203</v>
      </c>
    </row>
    <row r="41" spans="1:10" x14ac:dyDescent="0.2">
      <c r="A41" s="86" t="s">
        <v>204</v>
      </c>
      <c r="B41" s="103">
        <v>1</v>
      </c>
      <c r="G41" s="100">
        <f>G37-10064.09</f>
        <v>121.51151000000027</v>
      </c>
      <c r="H41" s="101">
        <f>G41*100000</f>
        <v>12151151.000000028</v>
      </c>
    </row>
    <row r="42" spans="1:10" x14ac:dyDescent="0.2">
      <c r="D42" s="102">
        <f>D37-'[2]B.S, '!$E$41</f>
        <v>0</v>
      </c>
    </row>
    <row r="43" spans="1:10" ht="27.75" customHeight="1" x14ac:dyDescent="0.2">
      <c r="A43" s="86" t="s">
        <v>201</v>
      </c>
      <c r="B43" s="186" t="s">
        <v>202</v>
      </c>
      <c r="C43" s="186"/>
      <c r="D43" s="186"/>
    </row>
    <row r="46" spans="1:10" x14ac:dyDescent="0.2">
      <c r="J46" s="86">
        <f>9500*1.85%</f>
        <v>175.75000000000003</v>
      </c>
    </row>
    <row r="49" spans="10:10" x14ac:dyDescent="0.2">
      <c r="J49" s="86">
        <f>9500+J46</f>
        <v>9675.75</v>
      </c>
    </row>
  </sheetData>
  <mergeCells count="1">
    <mergeCell ref="B43:D43"/>
  </mergeCells>
  <conditionalFormatting sqref="C11:C34 C37">
    <cfRule type="duplicateValues" dxfId="0" priority="1"/>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78776-C809-41B3-A90F-28F50EF0ACF8}">
  <sheetPr>
    <tabColor rgb="FFFF0000"/>
  </sheetPr>
  <dimension ref="A1:F63"/>
  <sheetViews>
    <sheetView workbookViewId="0">
      <selection activeCell="D10" sqref="D10"/>
    </sheetView>
  </sheetViews>
  <sheetFormatPr defaultColWidth="9.140625" defaultRowHeight="12.75" x14ac:dyDescent="0.2"/>
  <cols>
    <col min="1" max="1" width="28.5703125" style="87" customWidth="1"/>
    <col min="2" max="2" width="14.42578125" style="87" bestFit="1" customWidth="1"/>
    <col min="3" max="4" width="15.140625" style="87" bestFit="1" customWidth="1"/>
    <col min="5" max="5" width="15.28515625" style="87" bestFit="1" customWidth="1"/>
    <col min="6" max="6" width="14.42578125" style="87" bestFit="1" customWidth="1"/>
    <col min="7" max="7" width="1.42578125" style="87" customWidth="1"/>
    <col min="8" max="16384" width="9.140625" style="87"/>
  </cols>
  <sheetData>
    <row r="1" spans="1:6" x14ac:dyDescent="0.2">
      <c r="A1" s="187" t="s">
        <v>221</v>
      </c>
      <c r="B1" s="187"/>
      <c r="C1" s="187"/>
      <c r="D1" s="104"/>
      <c r="E1" s="104"/>
      <c r="F1" s="104"/>
    </row>
    <row r="2" spans="1:6" x14ac:dyDescent="0.2">
      <c r="A2" s="188" t="s">
        <v>216</v>
      </c>
      <c r="B2" s="188"/>
      <c r="C2" s="188"/>
      <c r="D2" s="104"/>
      <c r="E2" s="104"/>
      <c r="F2" s="104"/>
    </row>
    <row r="3" spans="1:6" x14ac:dyDescent="0.2">
      <c r="A3" s="188" t="s">
        <v>215</v>
      </c>
      <c r="B3" s="188"/>
      <c r="C3" s="188"/>
      <c r="D3" s="104"/>
      <c r="E3" s="104"/>
      <c r="F3" s="104"/>
    </row>
    <row r="4" spans="1:6" x14ac:dyDescent="0.2">
      <c r="A4" s="105" t="s">
        <v>220</v>
      </c>
      <c r="B4" s="106" t="s">
        <v>213</v>
      </c>
      <c r="C4" s="189" t="s">
        <v>212</v>
      </c>
      <c r="D4" s="190"/>
      <c r="E4" s="107"/>
      <c r="F4" s="106" t="s">
        <v>211</v>
      </c>
    </row>
    <row r="5" spans="1:6" x14ac:dyDescent="0.2">
      <c r="A5" s="108" t="s">
        <v>210</v>
      </c>
      <c r="B5" s="109" t="s">
        <v>206</v>
      </c>
      <c r="C5" s="110" t="s">
        <v>219</v>
      </c>
      <c r="D5" s="110" t="s">
        <v>218</v>
      </c>
      <c r="E5" s="110" t="s">
        <v>207</v>
      </c>
      <c r="F5" s="109" t="s">
        <v>206</v>
      </c>
    </row>
    <row r="6" spans="1:6" x14ac:dyDescent="0.2">
      <c r="A6" s="104"/>
      <c r="B6" s="111"/>
      <c r="C6" s="112">
        <v>24501.599999999999</v>
      </c>
      <c r="D6" s="112">
        <v>24500</v>
      </c>
      <c r="E6" s="112">
        <v>0</v>
      </c>
      <c r="F6" s="111">
        <v>1.6</v>
      </c>
    </row>
    <row r="7" spans="1:6" x14ac:dyDescent="0.2">
      <c r="A7" s="104"/>
      <c r="B7" s="111">
        <v>43172</v>
      </c>
      <c r="C7" s="112">
        <v>271755</v>
      </c>
      <c r="D7" s="112">
        <v>305562</v>
      </c>
      <c r="E7" s="112">
        <v>0</v>
      </c>
      <c r="F7" s="111">
        <v>9365</v>
      </c>
    </row>
    <row r="8" spans="1:6" x14ac:dyDescent="0.2">
      <c r="A8" s="104"/>
      <c r="B8" s="111">
        <v>10940</v>
      </c>
      <c r="C8" s="112"/>
      <c r="D8" s="112">
        <v>11070</v>
      </c>
      <c r="E8" s="112">
        <v>0</v>
      </c>
      <c r="F8" s="111">
        <v>130</v>
      </c>
    </row>
    <row r="9" spans="1:6" x14ac:dyDescent="0.2">
      <c r="A9" s="104"/>
      <c r="B9" s="111">
        <v>14039</v>
      </c>
      <c r="C9" s="112">
        <v>36385</v>
      </c>
      <c r="D9" s="112">
        <v>50399</v>
      </c>
      <c r="E9" s="112">
        <v>0</v>
      </c>
      <c r="F9" s="111">
        <v>25</v>
      </c>
    </row>
    <row r="10" spans="1:6" x14ac:dyDescent="0.2">
      <c r="A10" s="104"/>
      <c r="B10" s="111"/>
      <c r="C10" s="112">
        <v>325875.3</v>
      </c>
      <c r="D10" s="112">
        <v>223960</v>
      </c>
      <c r="E10" s="112">
        <v>0</v>
      </c>
      <c r="F10" s="111">
        <v>101915.3</v>
      </c>
    </row>
    <row r="11" spans="1:6" x14ac:dyDescent="0.2">
      <c r="A11" s="104"/>
      <c r="B11" s="111">
        <v>296</v>
      </c>
      <c r="C11" s="112">
        <v>12825</v>
      </c>
      <c r="D11" s="112">
        <v>12300</v>
      </c>
      <c r="E11" s="112">
        <v>0</v>
      </c>
      <c r="F11" s="111">
        <v>229</v>
      </c>
    </row>
    <row r="12" spans="1:6" x14ac:dyDescent="0.2">
      <c r="A12" s="104"/>
      <c r="B12" s="111">
        <v>900</v>
      </c>
      <c r="C12" s="112">
        <v>29501.55</v>
      </c>
      <c r="D12" s="112">
        <v>30401.55</v>
      </c>
      <c r="E12" s="112">
        <v>0</v>
      </c>
      <c r="F12" s="111"/>
    </row>
    <row r="13" spans="1:6" x14ac:dyDescent="0.2">
      <c r="A13" s="104"/>
      <c r="B13" s="111"/>
      <c r="C13" s="112">
        <v>37380.6</v>
      </c>
      <c r="D13" s="112">
        <v>36230</v>
      </c>
      <c r="E13" s="112">
        <v>0</v>
      </c>
      <c r="F13" s="111">
        <v>1150.5999999999999</v>
      </c>
    </row>
    <row r="14" spans="1:6" x14ac:dyDescent="0.2">
      <c r="A14" s="104"/>
      <c r="B14" s="111">
        <v>11305</v>
      </c>
      <c r="C14" s="112">
        <v>12654</v>
      </c>
      <c r="D14" s="112">
        <v>23914</v>
      </c>
      <c r="E14" s="112">
        <v>0</v>
      </c>
      <c r="F14" s="111">
        <v>45</v>
      </c>
    </row>
    <row r="15" spans="1:6" x14ac:dyDescent="0.2">
      <c r="A15" s="104"/>
      <c r="B15" s="111">
        <v>23940</v>
      </c>
      <c r="C15" s="112">
        <v>99750</v>
      </c>
      <c r="D15" s="112">
        <v>87900</v>
      </c>
      <c r="E15" s="112">
        <v>0</v>
      </c>
      <c r="F15" s="111">
        <v>35790</v>
      </c>
    </row>
    <row r="16" spans="1:6" x14ac:dyDescent="0.2">
      <c r="A16" s="104"/>
      <c r="B16" s="111">
        <v>16150</v>
      </c>
      <c r="C16" s="112"/>
      <c r="D16" s="112">
        <v>11390</v>
      </c>
      <c r="E16" s="112">
        <v>0</v>
      </c>
      <c r="F16" s="111">
        <v>4760</v>
      </c>
    </row>
    <row r="17" spans="1:6" x14ac:dyDescent="0.2">
      <c r="A17" s="104"/>
      <c r="B17" s="111">
        <v>204</v>
      </c>
      <c r="C17" s="112"/>
      <c r="D17" s="112">
        <v>204</v>
      </c>
      <c r="E17" s="112">
        <v>0</v>
      </c>
      <c r="F17" s="111"/>
    </row>
    <row r="18" spans="1:6" x14ac:dyDescent="0.2">
      <c r="A18" s="104"/>
      <c r="B18" s="111"/>
      <c r="C18" s="112">
        <v>12289.2</v>
      </c>
      <c r="D18" s="112">
        <v>6120</v>
      </c>
      <c r="E18" s="112">
        <v>0</v>
      </c>
      <c r="F18" s="111">
        <v>6169.2</v>
      </c>
    </row>
    <row r="19" spans="1:6" x14ac:dyDescent="0.2">
      <c r="A19" s="104"/>
      <c r="B19" s="111"/>
      <c r="C19" s="112">
        <v>3921.6</v>
      </c>
      <c r="D19" s="112">
        <v>3922</v>
      </c>
      <c r="E19" s="112">
        <v>0</v>
      </c>
      <c r="F19" s="111">
        <v>0.4</v>
      </c>
    </row>
    <row r="20" spans="1:6" x14ac:dyDescent="0.2">
      <c r="A20" s="104"/>
      <c r="B20" s="111">
        <v>26291.75</v>
      </c>
      <c r="C20" s="112"/>
      <c r="D20" s="112">
        <v>13734</v>
      </c>
      <c r="E20" s="112">
        <v>0</v>
      </c>
      <c r="F20" s="111">
        <v>12557.75</v>
      </c>
    </row>
    <row r="21" spans="1:6" s="116" customFormat="1" x14ac:dyDescent="0.2">
      <c r="A21" s="113"/>
      <c r="B21" s="114">
        <v>175.25</v>
      </c>
      <c r="C21" s="115"/>
      <c r="D21" s="115"/>
      <c r="E21" s="115">
        <v>0</v>
      </c>
      <c r="F21" s="114">
        <v>175.25</v>
      </c>
    </row>
    <row r="22" spans="1:6" s="116" customFormat="1" x14ac:dyDescent="0.2">
      <c r="A22" s="113"/>
      <c r="B22" s="114">
        <v>773.75</v>
      </c>
      <c r="C22" s="115"/>
      <c r="D22" s="115"/>
      <c r="E22" s="115">
        <v>0</v>
      </c>
      <c r="F22" s="114">
        <v>773.75</v>
      </c>
    </row>
    <row r="23" spans="1:6" x14ac:dyDescent="0.2">
      <c r="A23" s="104"/>
      <c r="B23" s="111">
        <v>56854.25</v>
      </c>
      <c r="C23" s="112">
        <v>281481.40000000002</v>
      </c>
      <c r="D23" s="112">
        <v>232564.1</v>
      </c>
      <c r="E23" s="112">
        <v>0</v>
      </c>
      <c r="F23" s="111">
        <v>105771.55</v>
      </c>
    </row>
    <row r="24" spans="1:6" x14ac:dyDescent="0.2">
      <c r="A24" s="104"/>
      <c r="B24" s="111">
        <v>4122.95</v>
      </c>
      <c r="C24" s="112"/>
      <c r="D24" s="112">
        <v>1000</v>
      </c>
      <c r="E24" s="112">
        <v>0</v>
      </c>
      <c r="F24" s="111">
        <v>3122.95</v>
      </c>
    </row>
    <row r="25" spans="1:6" s="116" customFormat="1" x14ac:dyDescent="0.2">
      <c r="A25" s="113"/>
      <c r="B25" s="114">
        <v>12690.48</v>
      </c>
      <c r="C25" s="115"/>
      <c r="D25" s="115"/>
      <c r="E25" s="115">
        <v>0</v>
      </c>
      <c r="F25" s="114">
        <v>12690.48</v>
      </c>
    </row>
    <row r="26" spans="1:6" x14ac:dyDescent="0.2">
      <c r="A26" s="104"/>
      <c r="B26" s="111">
        <v>7843.2</v>
      </c>
      <c r="C26" s="112"/>
      <c r="D26" s="112">
        <v>7843.2</v>
      </c>
      <c r="E26" s="112">
        <v>0</v>
      </c>
      <c r="F26" s="111"/>
    </row>
    <row r="27" spans="1:6" s="116" customFormat="1" x14ac:dyDescent="0.2">
      <c r="A27" s="113"/>
      <c r="B27" s="114">
        <v>777.75</v>
      </c>
      <c r="C27" s="115"/>
      <c r="D27" s="115"/>
      <c r="E27" s="115">
        <v>0</v>
      </c>
      <c r="F27" s="114">
        <v>777.75</v>
      </c>
    </row>
    <row r="28" spans="1:6" x14ac:dyDescent="0.2">
      <c r="A28" s="104"/>
      <c r="B28" s="111"/>
      <c r="C28" s="112"/>
      <c r="D28" s="112"/>
      <c r="E28" s="112">
        <v>0</v>
      </c>
      <c r="F28" s="111"/>
    </row>
    <row r="29" spans="1:6" x14ac:dyDescent="0.2">
      <c r="A29" s="117" t="s">
        <v>205</v>
      </c>
      <c r="B29" s="118">
        <v>65037691.939999998</v>
      </c>
      <c r="C29" s="119">
        <v>418809929.51999998</v>
      </c>
      <c r="D29" s="119">
        <v>433570898.63</v>
      </c>
      <c r="E29" s="119">
        <v>433570898.63</v>
      </c>
      <c r="F29" s="118">
        <v>50276722.829999998</v>
      </c>
    </row>
    <row r="36" spans="1:6" x14ac:dyDescent="0.2">
      <c r="A36" s="187" t="s">
        <v>217</v>
      </c>
      <c r="B36" s="187"/>
      <c r="C36" s="187"/>
      <c r="D36" s="104"/>
      <c r="E36" s="104"/>
      <c r="F36" s="104"/>
    </row>
    <row r="37" spans="1:6" x14ac:dyDescent="0.2">
      <c r="A37" s="188" t="s">
        <v>216</v>
      </c>
      <c r="B37" s="188"/>
      <c r="C37" s="188"/>
      <c r="D37" s="104"/>
      <c r="E37" s="104"/>
      <c r="F37" s="104"/>
    </row>
    <row r="38" spans="1:6" x14ac:dyDescent="0.2">
      <c r="A38" s="188" t="s">
        <v>215</v>
      </c>
      <c r="B38" s="188"/>
      <c r="C38" s="188"/>
      <c r="D38" s="104"/>
      <c r="E38" s="104"/>
      <c r="F38" s="104"/>
    </row>
    <row r="39" spans="1:6" x14ac:dyDescent="0.2">
      <c r="A39" s="120" t="s">
        <v>214</v>
      </c>
      <c r="B39" s="106" t="s">
        <v>213</v>
      </c>
      <c r="C39" s="189" t="s">
        <v>212</v>
      </c>
      <c r="D39" s="190"/>
      <c r="E39" s="107"/>
      <c r="F39" s="106" t="s">
        <v>211</v>
      </c>
    </row>
    <row r="40" spans="1:6" x14ac:dyDescent="0.2">
      <c r="A40" s="121" t="s">
        <v>210</v>
      </c>
      <c r="B40" s="109" t="s">
        <v>206</v>
      </c>
      <c r="C40" s="110" t="s">
        <v>209</v>
      </c>
      <c r="D40" s="110" t="s">
        <v>208</v>
      </c>
      <c r="E40" s="110" t="s">
        <v>207</v>
      </c>
      <c r="F40" s="109" t="s">
        <v>206</v>
      </c>
    </row>
    <row r="41" spans="1:6" x14ac:dyDescent="0.2">
      <c r="A41" s="104"/>
      <c r="B41" s="111"/>
      <c r="C41" s="112">
        <v>24501.599999999999</v>
      </c>
      <c r="D41" s="112">
        <v>24500</v>
      </c>
      <c r="E41" s="112">
        <v>0</v>
      </c>
      <c r="F41" s="111">
        <v>1.6</v>
      </c>
    </row>
    <row r="42" spans="1:6" x14ac:dyDescent="0.2">
      <c r="A42" s="104"/>
      <c r="B42" s="111">
        <v>43172</v>
      </c>
      <c r="C42" s="112">
        <v>271755</v>
      </c>
      <c r="D42" s="112">
        <v>305562</v>
      </c>
      <c r="E42" s="112">
        <v>0</v>
      </c>
      <c r="F42" s="111">
        <v>9365</v>
      </c>
    </row>
    <row r="43" spans="1:6" x14ac:dyDescent="0.2">
      <c r="A43" s="104"/>
      <c r="B43" s="111">
        <v>10940</v>
      </c>
      <c r="C43" s="112"/>
      <c r="D43" s="112">
        <v>11070</v>
      </c>
      <c r="E43" s="112">
        <v>0</v>
      </c>
      <c r="F43" s="111">
        <v>130</v>
      </c>
    </row>
    <row r="44" spans="1:6" x14ac:dyDescent="0.2">
      <c r="A44" s="104"/>
      <c r="B44" s="111">
        <v>14039</v>
      </c>
      <c r="C44" s="112">
        <v>36385</v>
      </c>
      <c r="D44" s="112">
        <v>50399</v>
      </c>
      <c r="E44" s="112">
        <v>0</v>
      </c>
      <c r="F44" s="111">
        <v>25</v>
      </c>
    </row>
    <row r="45" spans="1:6" x14ac:dyDescent="0.2">
      <c r="A45" s="104"/>
      <c r="B45" s="111"/>
      <c r="C45" s="112">
        <v>325875.3</v>
      </c>
      <c r="D45" s="112">
        <v>223960</v>
      </c>
      <c r="E45" s="112">
        <v>0</v>
      </c>
      <c r="F45" s="111">
        <v>101915.3</v>
      </c>
    </row>
    <row r="46" spans="1:6" x14ac:dyDescent="0.2">
      <c r="A46" s="104"/>
      <c r="B46" s="111">
        <v>296</v>
      </c>
      <c r="C46" s="112">
        <v>12825</v>
      </c>
      <c r="D46" s="112">
        <v>12300</v>
      </c>
      <c r="E46" s="112">
        <v>0</v>
      </c>
      <c r="F46" s="111">
        <v>229</v>
      </c>
    </row>
    <row r="47" spans="1:6" x14ac:dyDescent="0.2">
      <c r="A47" s="104"/>
      <c r="B47" s="111">
        <v>900</v>
      </c>
      <c r="C47" s="112">
        <v>29501.55</v>
      </c>
      <c r="D47" s="112">
        <v>30401.55</v>
      </c>
      <c r="E47" s="112">
        <v>0</v>
      </c>
      <c r="F47" s="111"/>
    </row>
    <row r="48" spans="1:6" x14ac:dyDescent="0.2">
      <c r="A48" s="104"/>
      <c r="B48" s="111"/>
      <c r="C48" s="112">
        <v>37380.6</v>
      </c>
      <c r="D48" s="112">
        <v>36230</v>
      </c>
      <c r="E48" s="112">
        <v>0</v>
      </c>
      <c r="F48" s="111">
        <v>1150.5999999999999</v>
      </c>
    </row>
    <row r="49" spans="1:6" x14ac:dyDescent="0.2">
      <c r="A49" s="104"/>
      <c r="B49" s="111">
        <v>11305</v>
      </c>
      <c r="C49" s="112">
        <v>12654</v>
      </c>
      <c r="D49" s="112">
        <v>23914</v>
      </c>
      <c r="E49" s="112">
        <v>0</v>
      </c>
      <c r="F49" s="111">
        <v>45</v>
      </c>
    </row>
    <row r="50" spans="1:6" x14ac:dyDescent="0.2">
      <c r="A50" s="104"/>
      <c r="B50" s="111">
        <v>23940</v>
      </c>
      <c r="C50" s="112">
        <v>99750</v>
      </c>
      <c r="D50" s="112">
        <v>87900</v>
      </c>
      <c r="E50" s="112">
        <v>0</v>
      </c>
      <c r="F50" s="111">
        <v>35790</v>
      </c>
    </row>
    <row r="51" spans="1:6" x14ac:dyDescent="0.2">
      <c r="A51" s="104"/>
      <c r="B51" s="111">
        <v>16150</v>
      </c>
      <c r="C51" s="112"/>
      <c r="D51" s="112">
        <v>11390</v>
      </c>
      <c r="E51" s="112">
        <v>0</v>
      </c>
      <c r="F51" s="111">
        <v>4760</v>
      </c>
    </row>
    <row r="52" spans="1:6" x14ac:dyDescent="0.2">
      <c r="A52" s="104"/>
      <c r="B52" s="111">
        <v>204</v>
      </c>
      <c r="C52" s="112"/>
      <c r="D52" s="112">
        <v>204</v>
      </c>
      <c r="E52" s="112">
        <v>0</v>
      </c>
      <c r="F52" s="111"/>
    </row>
    <row r="53" spans="1:6" x14ac:dyDescent="0.2">
      <c r="A53" s="104"/>
      <c r="B53" s="111"/>
      <c r="C53" s="112">
        <v>12289.2</v>
      </c>
      <c r="D53" s="112">
        <v>6120</v>
      </c>
      <c r="E53" s="112">
        <v>0</v>
      </c>
      <c r="F53" s="111">
        <v>6169.2</v>
      </c>
    </row>
    <row r="54" spans="1:6" x14ac:dyDescent="0.2">
      <c r="A54" s="104"/>
      <c r="B54" s="111">
        <v>1124.75</v>
      </c>
      <c r="C54" s="112">
        <v>420839.15</v>
      </c>
      <c r="D54" s="112">
        <v>395656.35</v>
      </c>
      <c r="E54" s="112">
        <v>0</v>
      </c>
      <c r="F54" s="111">
        <v>26307.55</v>
      </c>
    </row>
    <row r="55" spans="1:6" x14ac:dyDescent="0.2">
      <c r="A55" s="104"/>
      <c r="B55" s="111"/>
      <c r="C55" s="112">
        <v>87050</v>
      </c>
      <c r="D55" s="112">
        <v>44000</v>
      </c>
      <c r="E55" s="112">
        <v>0</v>
      </c>
      <c r="F55" s="111">
        <v>43050</v>
      </c>
    </row>
    <row r="56" spans="1:6" x14ac:dyDescent="0.2">
      <c r="A56" s="104"/>
      <c r="B56" s="111">
        <v>12540</v>
      </c>
      <c r="C56" s="112"/>
      <c r="D56" s="112"/>
      <c r="E56" s="112">
        <v>0</v>
      </c>
      <c r="F56" s="111">
        <v>12540</v>
      </c>
    </row>
    <row r="57" spans="1:6" x14ac:dyDescent="0.2">
      <c r="A57" s="104"/>
      <c r="B57" s="111">
        <v>1277</v>
      </c>
      <c r="C57" s="112"/>
      <c r="D57" s="112"/>
      <c r="E57" s="112">
        <v>0</v>
      </c>
      <c r="F57" s="111">
        <v>1277</v>
      </c>
    </row>
    <row r="58" spans="1:6" x14ac:dyDescent="0.2">
      <c r="A58" s="104"/>
      <c r="B58" s="111">
        <v>61232.5</v>
      </c>
      <c r="C58" s="112"/>
      <c r="D58" s="112">
        <v>61232.5</v>
      </c>
      <c r="E58" s="112">
        <v>0</v>
      </c>
      <c r="F58" s="111"/>
    </row>
    <row r="59" spans="1:6" x14ac:dyDescent="0.2">
      <c r="A59" s="104"/>
      <c r="B59" s="111">
        <v>19673.02</v>
      </c>
      <c r="C59" s="112">
        <v>26049</v>
      </c>
      <c r="D59" s="112">
        <v>45722.02</v>
      </c>
      <c r="E59" s="112">
        <v>0</v>
      </c>
      <c r="F59" s="111"/>
    </row>
    <row r="60" spans="1:6" x14ac:dyDescent="0.2">
      <c r="A60" s="104"/>
      <c r="B60" s="111"/>
      <c r="C60" s="112">
        <v>299251.56</v>
      </c>
      <c r="D60" s="112">
        <v>298370</v>
      </c>
      <c r="E60" s="112">
        <v>0</v>
      </c>
      <c r="F60" s="111">
        <v>881.56</v>
      </c>
    </row>
    <row r="61" spans="1:6" x14ac:dyDescent="0.2">
      <c r="A61" s="104"/>
      <c r="B61" s="111">
        <v>35705.199999999997</v>
      </c>
      <c r="C61" s="112">
        <v>48835.7</v>
      </c>
      <c r="D61" s="112">
        <v>75705</v>
      </c>
      <c r="E61" s="112">
        <v>0</v>
      </c>
      <c r="F61" s="111">
        <v>8835.9</v>
      </c>
    </row>
    <row r="62" spans="1:6" x14ac:dyDescent="0.2">
      <c r="A62" s="104"/>
      <c r="B62" s="111"/>
      <c r="C62" s="112"/>
      <c r="D62" s="112"/>
      <c r="E62" s="112">
        <v>0</v>
      </c>
      <c r="F62" s="111"/>
    </row>
    <row r="63" spans="1:6" x14ac:dyDescent="0.2">
      <c r="A63" s="117" t="s">
        <v>205</v>
      </c>
      <c r="B63" s="118">
        <v>65037691.939999998</v>
      </c>
      <c r="C63" s="119">
        <v>418809929.51999998</v>
      </c>
      <c r="D63" s="119">
        <v>433570898.63</v>
      </c>
      <c r="E63" s="119">
        <v>433570898.63</v>
      </c>
      <c r="F63" s="118">
        <v>50276722.829999998</v>
      </c>
    </row>
  </sheetData>
  <mergeCells count="8">
    <mergeCell ref="A36:C36"/>
    <mergeCell ref="A37:C37"/>
    <mergeCell ref="A38:C38"/>
    <mergeCell ref="C39:D39"/>
    <mergeCell ref="A1:C1"/>
    <mergeCell ref="A2:C2"/>
    <mergeCell ref="A3:C3"/>
    <mergeCell ref="C4:D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PPE</vt:lpstr>
      <vt:lpstr>table-PPE</vt:lpstr>
      <vt:lpstr>Plant &amp; Machinery</vt:lpstr>
      <vt:lpstr>Computer Equipment</vt:lpstr>
      <vt:lpstr>Motor </vt:lpstr>
      <vt:lpstr>COGS</vt:lpstr>
      <vt:lpstr>table-COGS</vt:lpstr>
      <vt:lpstr>Loan</vt:lpstr>
      <vt:lpstr>Receivable</vt:lpstr>
      <vt:lpstr>Payable</vt:lpstr>
      <vt:lpstr>Revenue</vt:lpstr>
      <vt:lpstr>COGS!Print_Area</vt:lpstr>
      <vt:lpstr>'Computer Equipment'!Print_Area</vt:lpstr>
      <vt:lpstr>Loan!Print_Area</vt:lpstr>
      <vt:lpstr>'Motor '!Print_Area</vt:lpstr>
      <vt:lpstr>'Plant &amp; Machinery'!Print_Area</vt:lpstr>
      <vt:lpstr>PPE!Print_Area</vt:lpstr>
      <vt:lpstr>Revenue!Print_Area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2024-08-10T09:51:13Z</dcterms:modified>
</cp:coreProperties>
</file>